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4400" windowHeight="13530" activeTab="13"/>
  </bookViews>
  <sheets>
    <sheet name="MěK" sheetId="1" r:id="rId1"/>
    <sheet name="ZŠ Linecká" sheetId="2" r:id="rId2"/>
    <sheet name="ZŠ Plešivec" sheetId="3" r:id="rId3"/>
    <sheet name="ZŠ TGM" sheetId="4" r:id="rId4"/>
    <sheet name="ZŠ Nádraží" sheetId="5" r:id="rId5"/>
    <sheet name="ZŠ rekapitulace" sheetId="6" r:id="rId6"/>
    <sheet name="1.MŠ" sheetId="7" r:id="rId7"/>
    <sheet name="2.MŠ" sheetId="8" r:id="rId8"/>
    <sheet name="3.MŠ" sheetId="9" r:id="rId9"/>
    <sheet name="4.Mš" sheetId="10" r:id="rId10"/>
    <sheet name="7.MŠ" sheetId="11" r:id="rId11"/>
    <sheet name="8.MŠ" sheetId="12" r:id="rId12"/>
    <sheet name="10.Mš" sheetId="13" r:id="rId13"/>
    <sheet name="MŠ rekapitulace" sheetId="14" r:id="rId14"/>
  </sheets>
  <externalReferences>
    <externalReference r:id="rId17"/>
  </externalReferences>
  <definedNames/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I2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<sst xmlns="http://schemas.openxmlformats.org/spreadsheetml/2006/main" count="566" uniqueCount="113">
  <si>
    <t>DOTACE</t>
  </si>
  <si>
    <t>zisk, ztráta</t>
  </si>
  <si>
    <t>MŠ PLEŠIVEC 279</t>
  </si>
  <si>
    <t>MŠ VYŠEHRAD</t>
  </si>
  <si>
    <t>MŠ TAVÍRNA</t>
  </si>
  <si>
    <t>MŠ ZA NÁDRAŽÍM</t>
  </si>
  <si>
    <t>MŠ PLEŠIVEC 391</t>
  </si>
  <si>
    <t>CELKEM NÁKLADY</t>
  </si>
  <si>
    <t>CELKEM VÝNOSY</t>
  </si>
  <si>
    <t>Opravy a udržování</t>
  </si>
  <si>
    <t>Spotřeba materiálu</t>
  </si>
  <si>
    <t>Potraviny</t>
  </si>
  <si>
    <t>Voda</t>
  </si>
  <si>
    <t>Teplo</t>
  </si>
  <si>
    <t>El. energie</t>
  </si>
  <si>
    <t>Plyn</t>
  </si>
  <si>
    <t>Ostatní služby</t>
  </si>
  <si>
    <t>Mzdové prostředky, OON</t>
  </si>
  <si>
    <t>Odpisy dlouhodobého majetku</t>
  </si>
  <si>
    <t>Tržby ŠJ</t>
  </si>
  <si>
    <t>Školné</t>
  </si>
  <si>
    <t>Tržby z pronájmu</t>
  </si>
  <si>
    <t>Úroky</t>
  </si>
  <si>
    <t>CELKEM MŠ</t>
  </si>
  <si>
    <t>MŠ T.G.MASAR.</t>
  </si>
  <si>
    <t>MŠ ZA SOUDEM</t>
  </si>
  <si>
    <t>Smolíková</t>
  </si>
  <si>
    <t>rozdíl %</t>
  </si>
  <si>
    <t>Nahodilé příjmy,čerpání fondů</t>
  </si>
  <si>
    <t>rozdíl Kč</t>
  </si>
  <si>
    <t>Potraviny - VHČ -důchodci</t>
  </si>
  <si>
    <t>Tržby VHČ- důchodci</t>
  </si>
  <si>
    <t>MŠ T.G.MASARYKA</t>
  </si>
  <si>
    <t>2005 (skutečnost)</t>
  </si>
  <si>
    <t>2006 (skutečnost)</t>
  </si>
  <si>
    <t>Mzdové prostředky OSF</t>
  </si>
  <si>
    <t>2007 (skutečnost)</t>
  </si>
  <si>
    <t>Potraviny - VHČ - důchodci</t>
  </si>
  <si>
    <t>MŠ Vyšehrad</t>
  </si>
  <si>
    <t>Mzdové prostředky OON,ÚP</t>
  </si>
  <si>
    <t>Dotace ÚP</t>
  </si>
  <si>
    <t>MŠ Tavírna</t>
  </si>
  <si>
    <t>MŠ Za Nádražím</t>
  </si>
  <si>
    <t>MŠ Plešivec 391</t>
  </si>
  <si>
    <t>2008 (skutečnost)</t>
  </si>
  <si>
    <t>2009 (skutečnost)</t>
  </si>
  <si>
    <t>2010 (skutečnost)</t>
  </si>
  <si>
    <t>REKAPITULACE - MŠ - 2012</t>
  </si>
  <si>
    <t>2011 (skutečnost)</t>
  </si>
  <si>
    <t>2012 (plán)</t>
  </si>
  <si>
    <t>leden-červen/2012 (skutečnost)</t>
  </si>
  <si>
    <t>2013 (návrh)</t>
  </si>
  <si>
    <t>ROZPOČET 2013</t>
  </si>
  <si>
    <t>rok 2012</t>
  </si>
  <si>
    <t xml:space="preserve">REKAPITULACE - ZŠ </t>
  </si>
  <si>
    <t>T.G.MASARYKA</t>
  </si>
  <si>
    <t>PLEŠIVEC</t>
  </si>
  <si>
    <t>LINECKÁ</t>
  </si>
  <si>
    <t>NÁDRAŽÍ</t>
  </si>
  <si>
    <t>CELKEM</t>
  </si>
  <si>
    <t xml:space="preserve">Potraviny  </t>
  </si>
  <si>
    <t xml:space="preserve">Teplo  </t>
  </si>
  <si>
    <t>Nákup služeb-ref.mzdy psycholog,školní poradenstské pracoviště</t>
  </si>
  <si>
    <t>Sportovní třídy</t>
  </si>
  <si>
    <t>Prevence kriminality</t>
  </si>
  <si>
    <t>NANEČISTO</t>
  </si>
  <si>
    <t>Tržby z prodeje služeb</t>
  </si>
  <si>
    <t>Ostatní příspěvky</t>
  </si>
  <si>
    <t>rok 2011</t>
  </si>
  <si>
    <t>ZŠ Nádraží</t>
  </si>
  <si>
    <t>leden-červen/2012 skutečnost)</t>
  </si>
  <si>
    <t>Teplo, plyn</t>
  </si>
  <si>
    <t>Ostatní služby,ost.náklady</t>
  </si>
  <si>
    <t>Nákup služeb - ref. mzdy psycholog</t>
  </si>
  <si>
    <t>Nanečisto</t>
  </si>
  <si>
    <t>Tržby</t>
  </si>
  <si>
    <t>Nahodilé příjmy</t>
  </si>
  <si>
    <t>Ostatní příspěvky,dotace</t>
  </si>
  <si>
    <t>ZŠ T.G.M.</t>
  </si>
  <si>
    <t xml:space="preserve">Potraviny </t>
  </si>
  <si>
    <t>Ostatní služby, včetně pronájmů sportovišť</t>
  </si>
  <si>
    <t>Tržby z prodeje služeb (LV)</t>
  </si>
  <si>
    <t>ZŠ PLEŠIVEC</t>
  </si>
  <si>
    <t>ZŠ LINECKÁ</t>
  </si>
  <si>
    <t>Nákup obědů (ZŠ Plešivec, od 1.9.2009 ZŠ Nádraží)</t>
  </si>
  <si>
    <t>Mzdové prostředky, OON, částečně hrazeny z DČ, výjimka</t>
  </si>
  <si>
    <t>Tržby z pronájmu,služby</t>
  </si>
  <si>
    <t>Návrh rozpočtu Městské knihovny v Českém Krumlově</t>
  </si>
  <si>
    <r>
      <t>na rok 2013</t>
    </r>
    <r>
      <rPr>
        <sz val="12"/>
        <rFont val="Arial CE"/>
        <family val="2"/>
      </rPr>
      <t xml:space="preserve">   (v tis.Kč)</t>
    </r>
  </si>
  <si>
    <t>Příjmy</t>
  </si>
  <si>
    <t>dotace od MěÚ</t>
  </si>
  <si>
    <t>dotace ze SR na regionální funkce</t>
  </si>
  <si>
    <t>vlastní příjmy</t>
  </si>
  <si>
    <t>příjmy celkem</t>
  </si>
  <si>
    <t>Výdaje</t>
  </si>
  <si>
    <t>knihy, časopisy, CD</t>
  </si>
  <si>
    <t>spotřební materiál a DDHM</t>
  </si>
  <si>
    <t>energie</t>
  </si>
  <si>
    <t>opravy a udržování</t>
  </si>
  <si>
    <t>cestovné</t>
  </si>
  <si>
    <t>ostatní služby</t>
  </si>
  <si>
    <t>mzdy</t>
  </si>
  <si>
    <t>OON</t>
  </si>
  <si>
    <t>sociální a zdravotní pojištění</t>
  </si>
  <si>
    <t>FKSP</t>
  </si>
  <si>
    <t>ostatní zákonné náklady</t>
  </si>
  <si>
    <t>ostatní náklady</t>
  </si>
  <si>
    <t>výdaje celkem</t>
  </si>
  <si>
    <t>V Českém Krumlově 4.10.2012</t>
  </si>
  <si>
    <t>zpracovala: Irena Kalkušová, ekonomka</t>
  </si>
  <si>
    <t>………………………………………….</t>
  </si>
  <si>
    <t>Mgr. Karla Votřelová</t>
  </si>
  <si>
    <t>ředitelka MěK v Českém Krumlově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</si>
</sst>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0;[Red]#,##0.00"/>
    <numFmt numFmtId="166" formatCode="#,##0_ ;[Red]\-#,##0\ "/>
    <numFmt numFmtId="167" formatCode="#,##0.0"/>
    <numFmt numFmtId="168" formatCode="[$-405]d\.\ mmmm\ yyyy"/>
  </numFmts>
  <fonts count="21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u val="single"/>
      <sz val="12"/>
      <name val="Arial CE"/>
      <family val="0"/>
    </font>
    <font>
      <b/>
      <u val="single"/>
      <sz val="8"/>
      <name val="Arial CE"/>
      <family val="0"/>
    </font>
    <font>
      <u val="single"/>
      <sz val="8"/>
      <name val="Arial CE"/>
      <family val="0"/>
    </font>
    <font>
      <b/>
      <u val="single"/>
      <sz val="7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 CE"/>
      <family val="0"/>
    </font>
    <font>
      <b/>
      <u val="single"/>
      <sz val="7"/>
      <color indexed="10"/>
      <name val="Arial CE"/>
      <family val="0"/>
    </font>
    <font>
      <b/>
      <sz val="10"/>
      <name val="Arial"/>
      <family val="0"/>
    </font>
    <font>
      <sz val="11"/>
      <name val="Arial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10" fontId="4" fillId="2" borderId="1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4" fillId="2" borderId="10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8" fillId="2" borderId="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4" fontId="1" fillId="0" borderId="5" xfId="23" applyNumberFormat="1" applyFont="1" applyBorder="1" applyAlignment="1">
      <alignment horizontal="right"/>
      <protection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4" xfId="23" applyNumberFormat="1" applyFont="1" applyBorder="1" applyAlignment="1">
      <alignment horizontal="right"/>
      <protection/>
    </xf>
    <xf numFmtId="4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0" fontId="4" fillId="2" borderId="14" xfId="0" applyFont="1" applyFill="1" applyBorder="1" applyAlignment="1">
      <alignment/>
    </xf>
    <xf numFmtId="10" fontId="4" fillId="2" borderId="15" xfId="0" applyNumberFormat="1" applyFont="1" applyFill="1" applyBorder="1" applyAlignment="1">
      <alignment/>
    </xf>
    <xf numFmtId="14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/>
    </xf>
    <xf numFmtId="4" fontId="1" fillId="0" borderId="5" xfId="0" applyNumberFormat="1" applyFont="1" applyBorder="1" applyAlignment="1">
      <alignment horizontal="right"/>
    </xf>
    <xf numFmtId="4" fontId="1" fillId="0" borderId="5" xfId="31" applyNumberFormat="1" applyFont="1" applyBorder="1" applyAlignment="1">
      <alignment horizontal="right"/>
      <protection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" fontId="1" fillId="0" borderId="4" xfId="31" applyNumberFormat="1" applyFont="1" applyBorder="1" applyAlignment="1">
      <alignment horizontal="right"/>
      <protection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1" fillId="0" borderId="5" xfId="24" applyNumberFormat="1" applyFont="1" applyBorder="1" applyAlignment="1">
      <alignment horizontal="right"/>
      <protection/>
    </xf>
    <xf numFmtId="4" fontId="1" fillId="0" borderId="4" xfId="24" applyNumberFormat="1" applyFont="1" applyBorder="1" applyAlignment="1">
      <alignment horizontal="right"/>
      <protection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4" fontId="6" fillId="2" borderId="19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4" fillId="2" borderId="1" xfId="24" applyNumberFormat="1" applyFont="1" applyFill="1" applyBorder="1">
      <alignment/>
      <protection/>
    </xf>
    <xf numFmtId="4" fontId="4" fillId="2" borderId="1" xfId="25" applyNumberFormat="1" applyFont="1" applyFill="1" applyBorder="1" applyAlignment="1">
      <alignment horizontal="right"/>
      <protection/>
    </xf>
    <xf numFmtId="4" fontId="6" fillId="0" borderId="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9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1" fillId="0" borderId="22" xfId="32" applyNumberFormat="1" applyFont="1" applyBorder="1" applyAlignment="1">
      <alignment horizontal="right"/>
      <protection/>
    </xf>
    <xf numFmtId="4" fontId="1" fillId="0" borderId="3" xfId="32" applyNumberFormat="1" applyFont="1" applyBorder="1" applyAlignment="1">
      <alignment horizontal="right"/>
      <protection/>
    </xf>
    <xf numFmtId="3" fontId="1" fillId="0" borderId="23" xfId="0" applyNumberFormat="1" applyFont="1" applyBorder="1" applyAlignment="1">
      <alignment/>
    </xf>
    <xf numFmtId="4" fontId="4" fillId="2" borderId="1" xfId="32" applyNumberFormat="1" applyFont="1" applyFill="1" applyBorder="1" applyAlignment="1">
      <alignment horizontal="right"/>
      <protection/>
    </xf>
    <xf numFmtId="0" fontId="6" fillId="2" borderId="12" xfId="0" applyFont="1" applyFill="1" applyBorder="1" applyAlignment="1">
      <alignment horizontal="center" wrapText="1"/>
    </xf>
    <xf numFmtId="4" fontId="1" fillId="0" borderId="24" xfId="23" applyNumberFormat="1" applyFont="1" applyBorder="1" applyAlignment="1">
      <alignment horizontal="right"/>
      <protection/>
    </xf>
    <xf numFmtId="4" fontId="1" fillId="0" borderId="4" xfId="25" applyNumberFormat="1" applyFont="1" applyBorder="1" applyAlignment="1">
      <alignment horizontal="right"/>
      <protection/>
    </xf>
    <xf numFmtId="4" fontId="1" fillId="0" borderId="5" xfId="25" applyNumberFormat="1" applyFont="1" applyBorder="1" applyAlignment="1">
      <alignment horizontal="right"/>
      <protection/>
    </xf>
    <xf numFmtId="4" fontId="1" fillId="0" borderId="24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4" fontId="1" fillId="0" borderId="0" xfId="25" applyNumberFormat="1" applyFont="1" applyBorder="1">
      <alignment/>
      <protection/>
    </xf>
    <xf numFmtId="4" fontId="10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6" fillId="2" borderId="9" xfId="0" applyFont="1" applyFill="1" applyBorder="1" applyAlignment="1">
      <alignment horizontal="center" wrapText="1"/>
    </xf>
    <xf numFmtId="4" fontId="1" fillId="0" borderId="25" xfId="32" applyNumberFormat="1" applyFont="1" applyBorder="1" applyAlignment="1">
      <alignment horizontal="right"/>
      <protection/>
    </xf>
    <xf numFmtId="3" fontId="1" fillId="0" borderId="24" xfId="0" applyNumberFormat="1" applyFont="1" applyBorder="1" applyAlignment="1">
      <alignment/>
    </xf>
    <xf numFmtId="4" fontId="1" fillId="0" borderId="22" xfId="25" applyNumberFormat="1" applyFont="1" applyBorder="1" applyAlignment="1">
      <alignment horizontal="right"/>
      <protection/>
    </xf>
    <xf numFmtId="4" fontId="1" fillId="0" borderId="3" xfId="25" applyNumberFormat="1" applyFont="1" applyBorder="1" applyAlignment="1">
      <alignment horizontal="right"/>
      <protection/>
    </xf>
    <xf numFmtId="4" fontId="1" fillId="0" borderId="25" xfId="25" applyNumberFormat="1" applyFont="1" applyBorder="1" applyAlignment="1">
      <alignment horizontal="right"/>
      <protection/>
    </xf>
    <xf numFmtId="3" fontId="4" fillId="2" borderId="26" xfId="0" applyNumberFormat="1" applyFont="1" applyFill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24" xfId="24" applyNumberFormat="1" applyFont="1" applyBorder="1" applyAlignment="1">
      <alignment horizontal="right"/>
      <protection/>
    </xf>
    <xf numFmtId="4" fontId="1" fillId="0" borderId="5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3" fontId="4" fillId="2" borderId="13" xfId="0" applyNumberFormat="1" applyFont="1" applyFill="1" applyBorder="1" applyAlignment="1">
      <alignment horizontal="right"/>
    </xf>
    <xf numFmtId="4" fontId="1" fillId="0" borderId="4" xfId="20" applyNumberFormat="1" applyFont="1" applyBorder="1" applyAlignment="1">
      <alignment horizontal="right"/>
      <protection/>
    </xf>
    <xf numFmtId="4" fontId="1" fillId="0" borderId="5" xfId="20" applyNumberFormat="1" applyFont="1" applyBorder="1" applyAlignment="1">
      <alignment horizontal="right"/>
      <protection/>
    </xf>
    <xf numFmtId="4" fontId="1" fillId="0" borderId="8" xfId="20" applyNumberFormat="1" applyFont="1" applyBorder="1" applyAlignment="1">
      <alignment horizontal="right"/>
      <protection/>
    </xf>
    <xf numFmtId="4" fontId="4" fillId="2" borderId="1" xfId="22" applyNumberFormat="1" applyFont="1" applyFill="1" applyBorder="1" applyAlignment="1">
      <alignment horizontal="right"/>
      <protection/>
    </xf>
    <xf numFmtId="4" fontId="1" fillId="0" borderId="4" xfId="22" applyNumberFormat="1" applyFont="1" applyBorder="1" applyAlignment="1">
      <alignment horizontal="right"/>
      <protection/>
    </xf>
    <xf numFmtId="4" fontId="1" fillId="0" borderId="5" xfId="22" applyNumberFormat="1" applyFont="1" applyBorder="1" applyAlignment="1">
      <alignment horizontal="right"/>
      <protection/>
    </xf>
    <xf numFmtId="4" fontId="4" fillId="2" borderId="1" xfId="26" applyNumberFormat="1" applyFont="1" applyFill="1" applyBorder="1" applyAlignment="1">
      <alignment horizontal="right"/>
      <protection/>
    </xf>
    <xf numFmtId="4" fontId="1" fillId="0" borderId="8" xfId="26" applyNumberFormat="1" applyFont="1" applyBorder="1" applyAlignment="1">
      <alignment horizontal="right"/>
      <protection/>
    </xf>
    <xf numFmtId="4" fontId="1" fillId="0" borderId="5" xfId="26" applyNumberFormat="1" applyFont="1" applyBorder="1" applyAlignment="1">
      <alignment horizontal="right"/>
      <protection/>
    </xf>
    <xf numFmtId="4" fontId="1" fillId="0" borderId="7" xfId="26" applyNumberFormat="1" applyFont="1" applyBorder="1" applyAlignment="1">
      <alignment horizontal="right"/>
      <protection/>
    </xf>
    <xf numFmtId="14" fontId="6" fillId="2" borderId="9" xfId="0" applyNumberFormat="1" applyFont="1" applyFill="1" applyBorder="1" applyAlignment="1">
      <alignment horizontal="center" wrapText="1"/>
    </xf>
    <xf numFmtId="4" fontId="1" fillId="0" borderId="4" xfId="26" applyNumberFormat="1" applyFont="1" applyBorder="1" applyAlignment="1">
      <alignment horizontal="right"/>
      <protection/>
    </xf>
    <xf numFmtId="4" fontId="4" fillId="2" borderId="1" xfId="27" applyNumberFormat="1" applyFont="1" applyFill="1" applyBorder="1">
      <alignment/>
      <protection/>
    </xf>
    <xf numFmtId="4" fontId="1" fillId="0" borderId="8" xfId="27" applyNumberFormat="1" applyFont="1" applyBorder="1" applyAlignment="1">
      <alignment horizontal="right"/>
      <protection/>
    </xf>
    <xf numFmtId="4" fontId="1" fillId="0" borderId="5" xfId="27" applyNumberFormat="1" applyFont="1" applyBorder="1" applyAlignment="1">
      <alignment horizontal="right"/>
      <protection/>
    </xf>
    <xf numFmtId="4" fontId="1" fillId="0" borderId="4" xfId="27" applyNumberFormat="1" applyFont="1" applyBorder="1" applyAlignment="1">
      <alignment horizontal="right"/>
      <protection/>
    </xf>
    <xf numFmtId="4" fontId="4" fillId="2" borderId="1" xfId="28" applyNumberFormat="1" applyFont="1" applyFill="1" applyBorder="1" applyAlignment="1">
      <alignment horizontal="right"/>
      <protection/>
    </xf>
    <xf numFmtId="4" fontId="1" fillId="0" borderId="8" xfId="28" applyNumberFormat="1" applyFont="1" applyBorder="1" applyAlignment="1">
      <alignment horizontal="right"/>
      <protection/>
    </xf>
    <xf numFmtId="4" fontId="1" fillId="0" borderId="5" xfId="28" applyNumberFormat="1" applyFont="1" applyBorder="1" applyAlignment="1">
      <alignment horizontal="right"/>
      <protection/>
    </xf>
    <xf numFmtId="4" fontId="4" fillId="2" borderId="1" xfId="29" applyNumberFormat="1" applyFont="1" applyFill="1" applyBorder="1" applyAlignment="1">
      <alignment horizontal="right"/>
      <protection/>
    </xf>
    <xf numFmtId="4" fontId="4" fillId="2" borderId="1" xfId="21" applyNumberFormat="1" applyFont="1" applyFill="1" applyBorder="1" applyAlignment="1">
      <alignment horizontal="right"/>
      <protection/>
    </xf>
    <xf numFmtId="4" fontId="4" fillId="2" borderId="1" xfId="20" applyNumberFormat="1" applyFont="1" applyFill="1" applyBorder="1">
      <alignment/>
      <protection/>
    </xf>
    <xf numFmtId="4" fontId="4" fillId="2" borderId="1" xfId="22" applyNumberFormat="1" applyFont="1" applyFill="1" applyBorder="1">
      <alignment/>
      <protection/>
    </xf>
    <xf numFmtId="4" fontId="4" fillId="2" borderId="1" xfId="26" applyNumberFormat="1" applyFont="1" applyFill="1" applyBorder="1">
      <alignment/>
      <protection/>
    </xf>
    <xf numFmtId="4" fontId="4" fillId="2" borderId="1" xfId="28" applyNumberFormat="1" applyFont="1" applyFill="1" applyBorder="1">
      <alignment/>
      <protection/>
    </xf>
    <xf numFmtId="4" fontId="1" fillId="0" borderId="2" xfId="29" applyNumberFormat="1" applyFont="1" applyBorder="1">
      <alignment/>
      <protection/>
    </xf>
    <xf numFmtId="4" fontId="4" fillId="2" borderId="1" xfId="29" applyNumberFormat="1" applyFont="1" applyFill="1" applyBorder="1">
      <alignment/>
      <protection/>
    </xf>
    <xf numFmtId="4" fontId="4" fillId="2" borderId="1" xfId="21" applyNumberFormat="1" applyFont="1" applyFill="1" applyBorder="1">
      <alignment/>
      <protection/>
    </xf>
    <xf numFmtId="4" fontId="1" fillId="0" borderId="4" xfId="21" applyNumberFormat="1" applyFont="1" applyBorder="1" applyAlignment="1">
      <alignment horizontal="right"/>
      <protection/>
    </xf>
    <xf numFmtId="4" fontId="1" fillId="0" borderId="5" xfId="21" applyNumberFormat="1" applyFont="1" applyBorder="1" applyAlignment="1">
      <alignment horizontal="right"/>
      <protection/>
    </xf>
    <xf numFmtId="3" fontId="1" fillId="0" borderId="5" xfId="0" applyNumberFormat="1" applyFont="1" applyFill="1" applyBorder="1" applyAlignment="1">
      <alignment/>
    </xf>
    <xf numFmtId="4" fontId="1" fillId="0" borderId="8" xfId="21" applyNumberFormat="1" applyFont="1" applyBorder="1" applyAlignment="1">
      <alignment horizontal="right"/>
      <protection/>
    </xf>
    <xf numFmtId="4" fontId="1" fillId="0" borderId="5" xfId="21" applyNumberFormat="1" applyFont="1" applyFill="1" applyBorder="1" applyAlignment="1">
      <alignment horizontal="right"/>
      <protection/>
    </xf>
    <xf numFmtId="3" fontId="1" fillId="0" borderId="4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4" fontId="1" fillId="0" borderId="5" xfId="21" applyNumberFormat="1" applyFont="1" applyBorder="1">
      <alignment/>
      <protection/>
    </xf>
    <xf numFmtId="4" fontId="4" fillId="2" borderId="1" xfId="20" applyNumberFormat="1" applyFont="1" applyFill="1" applyBorder="1" applyAlignment="1">
      <alignment horizontal="right"/>
      <protection/>
    </xf>
    <xf numFmtId="0" fontId="1" fillId="0" borderId="27" xfId="33" applyFont="1" applyBorder="1">
      <alignment/>
      <protection/>
    </xf>
    <xf numFmtId="0" fontId="1" fillId="0" borderId="28" xfId="33" applyFont="1" applyBorder="1">
      <alignment/>
      <protection/>
    </xf>
    <xf numFmtId="0" fontId="1" fillId="0" borderId="29" xfId="33" applyFont="1" applyBorder="1">
      <alignment/>
      <protection/>
    </xf>
    <xf numFmtId="0" fontId="1" fillId="0" borderId="27" xfId="35" applyFont="1" applyBorder="1">
      <alignment/>
      <protection/>
    </xf>
    <xf numFmtId="0" fontId="1" fillId="0" borderId="28" xfId="35" applyFont="1" applyBorder="1">
      <alignment/>
      <protection/>
    </xf>
    <xf numFmtId="0" fontId="1" fillId="0" borderId="29" xfId="35" applyFont="1" applyBorder="1">
      <alignment/>
      <protection/>
    </xf>
    <xf numFmtId="0" fontId="1" fillId="0" borderId="27" xfId="34" applyFont="1" applyBorder="1">
      <alignment/>
      <protection/>
    </xf>
    <xf numFmtId="0" fontId="1" fillId="0" borderId="28" xfId="34" applyFont="1" applyBorder="1">
      <alignment/>
      <protection/>
    </xf>
    <xf numFmtId="0" fontId="1" fillId="0" borderId="29" xfId="34" applyFont="1" applyBorder="1">
      <alignment/>
      <protection/>
    </xf>
    <xf numFmtId="4" fontId="1" fillId="0" borderId="4" xfId="28" applyNumberFormat="1" applyFont="1" applyBorder="1" applyAlignment="1">
      <alignment horizontal="right"/>
      <protection/>
    </xf>
    <xf numFmtId="4" fontId="1" fillId="0" borderId="2" xfId="21" applyNumberFormat="1" applyFont="1" applyBorder="1">
      <alignment/>
      <protection/>
    </xf>
    <xf numFmtId="0" fontId="6" fillId="2" borderId="26" xfId="0" applyFont="1" applyFill="1" applyBorder="1" applyAlignment="1">
      <alignment horizontal="center" wrapText="1"/>
    </xf>
    <xf numFmtId="4" fontId="1" fillId="0" borderId="8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8" xfId="29" applyNumberFormat="1" applyFont="1" applyBorder="1" applyAlignment="1">
      <alignment horizontal="right"/>
      <protection/>
    </xf>
    <xf numFmtId="4" fontId="1" fillId="0" borderId="5" xfId="29" applyNumberFormat="1" applyFont="1" applyBorder="1" applyAlignment="1">
      <alignment horizontal="right"/>
      <protection/>
    </xf>
    <xf numFmtId="4" fontId="1" fillId="0" borderId="4" xfId="29" applyNumberFormat="1" applyFont="1" applyBorder="1" applyAlignment="1">
      <alignment horizontal="right"/>
      <protection/>
    </xf>
    <xf numFmtId="4" fontId="1" fillId="0" borderId="30" xfId="20" applyNumberFormat="1" applyFont="1" applyBorder="1" applyAlignment="1">
      <alignment horizontal="right"/>
      <protection/>
    </xf>
    <xf numFmtId="4" fontId="1" fillId="0" borderId="2" xfId="20" applyNumberFormat="1" applyFont="1" applyBorder="1" applyAlignment="1">
      <alignment horizontal="right"/>
      <protection/>
    </xf>
    <xf numFmtId="4" fontId="1" fillId="0" borderId="31" xfId="20" applyNumberFormat="1" applyFont="1" applyBorder="1" applyAlignment="1">
      <alignment horizontal="right"/>
      <protection/>
    </xf>
    <xf numFmtId="4" fontId="1" fillId="0" borderId="22" xfId="22" applyNumberFormat="1" applyFont="1" applyBorder="1" applyAlignment="1">
      <alignment horizontal="right"/>
      <protection/>
    </xf>
    <xf numFmtId="4" fontId="1" fillId="0" borderId="3" xfId="22" applyNumberFormat="1" applyFont="1" applyBorder="1" applyAlignment="1">
      <alignment horizontal="right"/>
      <protection/>
    </xf>
    <xf numFmtId="4" fontId="1" fillId="0" borderId="8" xfId="22" applyNumberFormat="1" applyFont="1" applyBorder="1" applyAlignment="1">
      <alignment horizontal="right"/>
      <protection/>
    </xf>
    <xf numFmtId="4" fontId="1" fillId="0" borderId="30" xfId="26" applyNumberFormat="1" applyFont="1" applyBorder="1" applyAlignment="1">
      <alignment horizontal="right"/>
      <protection/>
    </xf>
    <xf numFmtId="4" fontId="1" fillId="0" borderId="2" xfId="26" applyNumberFormat="1" applyFont="1" applyBorder="1" applyAlignment="1">
      <alignment horizontal="right"/>
      <protection/>
    </xf>
    <xf numFmtId="4" fontId="9" fillId="0" borderId="0" xfId="26" applyNumberFormat="1" applyFont="1" applyBorder="1">
      <alignment/>
      <protection/>
    </xf>
    <xf numFmtId="4" fontId="1" fillId="0" borderId="31" xfId="26" applyNumberFormat="1" applyFont="1" applyBorder="1" applyAlignment="1">
      <alignment horizontal="right"/>
      <protection/>
    </xf>
    <xf numFmtId="4" fontId="1" fillId="0" borderId="2" xfId="26" applyNumberFormat="1" applyFont="1" applyBorder="1" applyAlignment="1">
      <alignment horizontal="right"/>
      <protection/>
    </xf>
    <xf numFmtId="4" fontId="1" fillId="0" borderId="2" xfId="21" applyNumberFormat="1" applyFont="1" applyBorder="1" applyAlignment="1">
      <alignment horizontal="right"/>
      <protection/>
    </xf>
    <xf numFmtId="4" fontId="1" fillId="0" borderId="31" xfId="21" applyNumberFormat="1" applyFont="1" applyBorder="1" applyAlignment="1">
      <alignment horizontal="right"/>
      <protection/>
    </xf>
    <xf numFmtId="4" fontId="4" fillId="0" borderId="7" xfId="27" applyNumberFormat="1" applyFont="1" applyBorder="1" applyAlignment="1">
      <alignment horizontal="right"/>
      <protection/>
    </xf>
    <xf numFmtId="3" fontId="4" fillId="0" borderId="2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1" fillId="0" borderId="22" xfId="28" applyNumberFormat="1" applyFont="1" applyBorder="1" applyAlignment="1">
      <alignment horizontal="right"/>
      <protection/>
    </xf>
    <xf numFmtId="4" fontId="1" fillId="0" borderId="3" xfId="28" applyNumberFormat="1" applyFont="1" applyBorder="1" applyAlignment="1">
      <alignment horizontal="right"/>
      <protection/>
    </xf>
    <xf numFmtId="4" fontId="1" fillId="0" borderId="35" xfId="28" applyNumberFormat="1" applyFont="1" applyBorder="1" applyAlignment="1">
      <alignment horizontal="right"/>
      <protection/>
    </xf>
    <xf numFmtId="4" fontId="1" fillId="0" borderId="36" xfId="28" applyNumberFormat="1" applyFont="1" applyBorder="1" applyAlignment="1">
      <alignment horizontal="right"/>
      <protection/>
    </xf>
    <xf numFmtId="4" fontId="1" fillId="0" borderId="37" xfId="29" applyNumberFormat="1" applyFont="1" applyBorder="1" applyAlignment="1">
      <alignment horizontal="right"/>
      <protection/>
    </xf>
    <xf numFmtId="4" fontId="1" fillId="0" borderId="36" xfId="29" applyNumberFormat="1" applyFont="1" applyBorder="1" applyAlignment="1">
      <alignment horizontal="right"/>
      <protection/>
    </xf>
    <xf numFmtId="4" fontId="1" fillId="0" borderId="35" xfId="29" applyNumberFormat="1" applyFont="1" applyBorder="1" applyAlignment="1">
      <alignment horizontal="right"/>
      <protection/>
    </xf>
    <xf numFmtId="4" fontId="1" fillId="0" borderId="22" xfId="21" applyNumberFormat="1" applyFont="1" applyBorder="1" applyAlignment="1">
      <alignment horizontal="right"/>
      <protection/>
    </xf>
    <xf numFmtId="4" fontId="1" fillId="0" borderId="3" xfId="21" applyNumberFormat="1" applyFont="1" applyBorder="1" applyAlignment="1">
      <alignment horizontal="right"/>
      <protection/>
    </xf>
    <xf numFmtId="4" fontId="1" fillId="0" borderId="3" xfId="21" applyNumberFormat="1" applyFont="1" applyFill="1" applyBorder="1" applyAlignment="1">
      <alignment horizontal="right"/>
      <protection/>
    </xf>
    <xf numFmtId="4" fontId="1" fillId="0" borderId="5" xfId="0" applyNumberFormat="1" applyFont="1" applyFill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2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22" xfId="27" applyNumberFormat="1" applyFont="1" applyBorder="1" applyAlignment="1">
      <alignment horizontal="right"/>
      <protection/>
    </xf>
    <xf numFmtId="4" fontId="1" fillId="0" borderId="3" xfId="27" applyNumberFormat="1" applyFont="1" applyBorder="1" applyAlignment="1">
      <alignment horizontal="right"/>
      <protection/>
    </xf>
    <xf numFmtId="14" fontId="1" fillId="0" borderId="0" xfId="0" applyNumberFormat="1" applyFont="1" applyFill="1" applyBorder="1" applyAlignment="1">
      <alignment horizontal="left"/>
    </xf>
    <xf numFmtId="4" fontId="1" fillId="0" borderId="25" xfId="22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4" fontId="1" fillId="0" borderId="0" xfId="29" applyNumberFormat="1" applyFont="1" applyBorder="1">
      <alignment/>
      <protection/>
    </xf>
    <xf numFmtId="0" fontId="1" fillId="0" borderId="0" xfId="34" applyFont="1" applyBorder="1">
      <alignment/>
      <protection/>
    </xf>
    <xf numFmtId="0" fontId="6" fillId="2" borderId="38" xfId="0" applyFont="1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2" borderId="40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2" borderId="39" xfId="0" applyFont="1" applyFill="1" applyBorder="1" applyAlignment="1">
      <alignment/>
    </xf>
    <xf numFmtId="3" fontId="1" fillId="0" borderId="41" xfId="30" applyNumberFormat="1" applyFont="1" applyBorder="1">
      <alignment/>
      <protection/>
    </xf>
    <xf numFmtId="3" fontId="1" fillId="2" borderId="42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/>
    </xf>
    <xf numFmtId="3" fontId="1" fillId="0" borderId="5" xfId="30" applyNumberFormat="1" applyFont="1" applyBorder="1">
      <alignment/>
      <protection/>
    </xf>
    <xf numFmtId="3" fontId="1" fillId="2" borderId="39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4" fillId="0" borderId="5" xfId="30" applyFont="1" applyBorder="1" applyAlignment="1">
      <alignment wrapText="1"/>
      <protection/>
    </xf>
    <xf numFmtId="0" fontId="6" fillId="2" borderId="39" xfId="0" applyFont="1" applyFill="1" applyBorder="1" applyAlignment="1">
      <alignment/>
    </xf>
    <xf numFmtId="3" fontId="7" fillId="2" borderId="39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4" fillId="0" borderId="43" xfId="30" applyFont="1" applyBorder="1">
      <alignment/>
      <protection/>
    </xf>
    <xf numFmtId="0" fontId="6" fillId="2" borderId="0" xfId="0" applyFont="1" applyFill="1" applyBorder="1" applyAlignment="1">
      <alignment/>
    </xf>
    <xf numFmtId="0" fontId="4" fillId="0" borderId="7" xfId="0" applyFont="1" applyBorder="1" applyAlignment="1">
      <alignment/>
    </xf>
    <xf numFmtId="3" fontId="1" fillId="0" borderId="7" xfId="30" applyNumberFormat="1" applyFont="1" applyBorder="1">
      <alignment/>
      <protection/>
    </xf>
    <xf numFmtId="0" fontId="4" fillId="2" borderId="40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3" fontId="4" fillId="2" borderId="40" xfId="0" applyNumberFormat="1" applyFont="1" applyFill="1" applyBorder="1" applyAlignment="1">
      <alignment horizontal="right"/>
    </xf>
    <xf numFmtId="3" fontId="4" fillId="2" borderId="40" xfId="0" applyNumberFormat="1" applyFont="1" applyFill="1" applyBorder="1" applyAlignment="1">
      <alignment/>
    </xf>
    <xf numFmtId="3" fontId="4" fillId="2" borderId="39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45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4" fillId="0" borderId="46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3" fontId="7" fillId="2" borderId="48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4" fillId="2" borderId="38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3" fontId="1" fillId="0" borderId="49" xfId="30" applyNumberFormat="1" applyFont="1" applyBorder="1">
      <alignment/>
      <protection/>
    </xf>
    <xf numFmtId="3" fontId="4" fillId="0" borderId="4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1" fillId="0" borderId="50" xfId="30" applyNumberFormat="1" applyFont="1" applyBorder="1">
      <alignment/>
      <protection/>
    </xf>
    <xf numFmtId="0" fontId="4" fillId="0" borderId="5" xfId="30" applyFont="1" applyBorder="1">
      <alignment/>
      <protection/>
    </xf>
    <xf numFmtId="0" fontId="4" fillId="0" borderId="40" xfId="0" applyFont="1" applyBorder="1" applyAlignment="1">
      <alignment/>
    </xf>
    <xf numFmtId="0" fontId="4" fillId="2" borderId="0" xfId="0" applyFont="1" applyFill="1" applyBorder="1" applyAlignment="1">
      <alignment/>
    </xf>
    <xf numFmtId="3" fontId="1" fillId="0" borderId="51" xfId="30" applyNumberFormat="1" applyFont="1" applyBorder="1">
      <alignment/>
      <protection/>
    </xf>
    <xf numFmtId="3" fontId="1" fillId="2" borderId="0" xfId="0" applyNumberFormat="1" applyFont="1" applyFill="1" applyAlignment="1">
      <alignment/>
    </xf>
    <xf numFmtId="3" fontId="4" fillId="0" borderId="7" xfId="0" applyNumberFormat="1" applyFont="1" applyFill="1" applyBorder="1" applyAlignment="1">
      <alignment/>
    </xf>
    <xf numFmtId="0" fontId="4" fillId="2" borderId="52" xfId="0" applyFont="1" applyFill="1" applyBorder="1" applyAlignment="1">
      <alignment/>
    </xf>
    <xf numFmtId="3" fontId="4" fillId="2" borderId="53" xfId="0" applyNumberFormat="1" applyFont="1" applyFill="1" applyBorder="1" applyAlignment="1">
      <alignment horizontal="right"/>
    </xf>
    <xf numFmtId="3" fontId="4" fillId="2" borderId="5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6" fillId="2" borderId="1" xfId="0" applyFont="1" applyFill="1" applyBorder="1" applyAlignment="1">
      <alignment/>
    </xf>
    <xf numFmtId="3" fontId="4" fillId="2" borderId="1" xfId="30" applyNumberFormat="1" applyFont="1" applyFill="1" applyBorder="1" applyAlignment="1">
      <alignment horizontal="right"/>
      <protection/>
    </xf>
    <xf numFmtId="4" fontId="4" fillId="2" borderId="47" xfId="36" applyNumberFormat="1" applyFont="1" applyFill="1" applyBorder="1" applyAlignment="1">
      <alignment/>
      <protection/>
    </xf>
    <xf numFmtId="3" fontId="4" fillId="2" borderId="1" xfId="36" applyNumberFormat="1" applyFont="1" applyFill="1" applyBorder="1" applyAlignment="1">
      <alignment horizontal="right"/>
      <protection/>
    </xf>
    <xf numFmtId="3" fontId="4" fillId="2" borderId="48" xfId="36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0" fontId="4" fillId="2" borderId="1" xfId="30" applyFont="1" applyFill="1" applyBorder="1">
      <alignment/>
      <protection/>
    </xf>
    <xf numFmtId="0" fontId="4" fillId="2" borderId="14" xfId="30" applyFont="1" applyFill="1" applyBorder="1">
      <alignment/>
      <protection/>
    </xf>
    <xf numFmtId="10" fontId="4" fillId="2" borderId="1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30" applyFont="1">
      <alignment/>
      <protection/>
    </xf>
    <xf numFmtId="3" fontId="5" fillId="0" borderId="0" xfId="30" applyNumberFormat="1" applyFont="1">
      <alignment/>
      <protection/>
    </xf>
    <xf numFmtId="3" fontId="1" fillId="0" borderId="0" xfId="30" applyNumberFormat="1" applyFont="1" applyFill="1" applyAlignment="1">
      <alignment wrapText="1"/>
      <protection/>
    </xf>
    <xf numFmtId="0" fontId="1" fillId="0" borderId="0" xfId="30" applyFont="1">
      <alignment/>
      <protection/>
    </xf>
    <xf numFmtId="3" fontId="1" fillId="0" borderId="0" xfId="30" applyNumberFormat="1" applyFont="1" applyAlignment="1">
      <alignment horizontal="center"/>
      <protection/>
    </xf>
    <xf numFmtId="3" fontId="1" fillId="0" borderId="0" xfId="30" applyNumberFormat="1" applyFont="1" applyAlignment="1">
      <alignment horizontal="center"/>
      <protection/>
    </xf>
    <xf numFmtId="3" fontId="0" fillId="0" borderId="0" xfId="30" applyNumberFormat="1" applyAlignment="1">
      <alignment horizontal="center"/>
      <protection/>
    </xf>
    <xf numFmtId="0" fontId="6" fillId="2" borderId="38" xfId="30" applyFont="1" applyFill="1" applyBorder="1">
      <alignment/>
      <protection/>
    </xf>
    <xf numFmtId="3" fontId="6" fillId="2" borderId="48" xfId="30" applyNumberFormat="1" applyFont="1" applyFill="1" applyBorder="1" applyAlignment="1">
      <alignment horizontal="center" wrapText="1"/>
      <protection/>
    </xf>
    <xf numFmtId="3" fontId="6" fillId="2" borderId="1" xfId="30" applyNumberFormat="1" applyFont="1" applyFill="1" applyBorder="1" applyAlignment="1">
      <alignment horizontal="center" wrapText="1"/>
      <protection/>
    </xf>
    <xf numFmtId="3" fontId="6" fillId="2" borderId="55" xfId="30" applyNumberFormat="1" applyFont="1" applyFill="1" applyBorder="1" applyAlignment="1">
      <alignment horizontal="center" wrapText="1"/>
      <protection/>
    </xf>
    <xf numFmtId="0" fontId="6" fillId="2" borderId="1" xfId="30" applyFont="1" applyFill="1" applyBorder="1" applyAlignment="1">
      <alignment horizontal="center" wrapText="1"/>
      <protection/>
    </xf>
    <xf numFmtId="0" fontId="1" fillId="0" borderId="4" xfId="30" applyFont="1" applyBorder="1">
      <alignment/>
      <protection/>
    </xf>
    <xf numFmtId="0" fontId="4" fillId="0" borderId="56" xfId="30" applyFont="1" applyBorder="1">
      <alignment/>
      <protection/>
    </xf>
    <xf numFmtId="3" fontId="1" fillId="0" borderId="41" xfId="38" applyNumberFormat="1" applyFont="1" applyBorder="1">
      <alignment/>
      <protection/>
    </xf>
    <xf numFmtId="4" fontId="1" fillId="0" borderId="41" xfId="38" applyNumberFormat="1" applyFont="1" applyBorder="1">
      <alignment/>
      <protection/>
    </xf>
    <xf numFmtId="4" fontId="1" fillId="0" borderId="57" xfId="38" applyNumberFormat="1" applyFont="1" applyBorder="1">
      <alignment/>
      <protection/>
    </xf>
    <xf numFmtId="4" fontId="1" fillId="0" borderId="2" xfId="38" applyNumberFormat="1" applyFont="1" applyFill="1" applyBorder="1">
      <alignment/>
      <protection/>
    </xf>
    <xf numFmtId="0" fontId="1" fillId="0" borderId="5" xfId="30" applyFont="1" applyBorder="1">
      <alignment/>
      <protection/>
    </xf>
    <xf numFmtId="0" fontId="4" fillId="0" borderId="28" xfId="30" applyFont="1" applyBorder="1">
      <alignment/>
      <protection/>
    </xf>
    <xf numFmtId="3" fontId="1" fillId="0" borderId="5" xfId="38" applyNumberFormat="1" applyFont="1" applyBorder="1">
      <alignment/>
      <protection/>
    </xf>
    <xf numFmtId="4" fontId="1" fillId="0" borderId="5" xfId="38" applyNumberFormat="1" applyFont="1" applyBorder="1">
      <alignment/>
      <protection/>
    </xf>
    <xf numFmtId="4" fontId="1" fillId="0" borderId="58" xfId="38" applyNumberFormat="1" applyFont="1" applyBorder="1">
      <alignment/>
      <protection/>
    </xf>
    <xf numFmtId="4" fontId="1" fillId="0" borderId="0" xfId="38" applyNumberFormat="1" applyFont="1">
      <alignment/>
      <protection/>
    </xf>
    <xf numFmtId="0" fontId="1" fillId="0" borderId="5" xfId="30" applyFont="1" applyBorder="1" applyAlignment="1">
      <alignment wrapText="1"/>
      <protection/>
    </xf>
    <xf numFmtId="3" fontId="1" fillId="0" borderId="59" xfId="38" applyNumberFormat="1" applyFont="1" applyBorder="1">
      <alignment/>
      <protection/>
    </xf>
    <xf numFmtId="0" fontId="1" fillId="0" borderId="43" xfId="30" applyFont="1" applyBorder="1">
      <alignment/>
      <protection/>
    </xf>
    <xf numFmtId="3" fontId="1" fillId="0" borderId="60" xfId="30" applyNumberFormat="1" applyFont="1" applyBorder="1">
      <alignment/>
      <protection/>
    </xf>
    <xf numFmtId="3" fontId="1" fillId="0" borderId="43" xfId="30" applyNumberFormat="1" applyFont="1" applyBorder="1">
      <alignment/>
      <protection/>
    </xf>
    <xf numFmtId="3" fontId="1" fillId="0" borderId="43" xfId="38" applyNumberFormat="1" applyFont="1" applyBorder="1">
      <alignment/>
      <protection/>
    </xf>
    <xf numFmtId="4" fontId="1" fillId="0" borderId="43" xfId="38" applyNumberFormat="1" applyFont="1" applyBorder="1">
      <alignment/>
      <protection/>
    </xf>
    <xf numFmtId="0" fontId="1" fillId="0" borderId="7" xfId="30" applyFont="1" applyBorder="1">
      <alignment/>
      <protection/>
    </xf>
    <xf numFmtId="3" fontId="1" fillId="0" borderId="7" xfId="38" applyNumberFormat="1" applyFont="1" applyBorder="1">
      <alignment/>
      <protection/>
    </xf>
    <xf numFmtId="0" fontId="4" fillId="2" borderId="40" xfId="30" applyFont="1" applyFill="1" applyBorder="1">
      <alignment/>
      <protection/>
    </xf>
    <xf numFmtId="3" fontId="4" fillId="2" borderId="61" xfId="30" applyNumberFormat="1" applyFont="1" applyFill="1" applyBorder="1" applyAlignment="1">
      <alignment horizontal="right"/>
      <protection/>
    </xf>
    <xf numFmtId="3" fontId="4" fillId="2" borderId="1" xfId="30" applyNumberFormat="1" applyFont="1" applyFill="1" applyBorder="1" applyAlignment="1">
      <alignment horizontal="right"/>
      <protection/>
    </xf>
    <xf numFmtId="3" fontId="4" fillId="2" borderId="55" xfId="30" applyNumberFormat="1" applyFont="1" applyFill="1" applyBorder="1" applyAlignment="1">
      <alignment horizontal="right"/>
      <protection/>
    </xf>
    <xf numFmtId="3" fontId="1" fillId="0" borderId="0" xfId="30" applyNumberFormat="1" applyFont="1">
      <alignment/>
      <protection/>
    </xf>
    <xf numFmtId="0" fontId="4" fillId="0" borderId="2" xfId="30" applyFont="1" applyBorder="1">
      <alignment/>
      <protection/>
    </xf>
    <xf numFmtId="3" fontId="1" fillId="0" borderId="4" xfId="30" applyNumberFormat="1" applyFont="1" applyBorder="1">
      <alignment/>
      <protection/>
    </xf>
    <xf numFmtId="3" fontId="1" fillId="0" borderId="62" xfId="38" applyNumberFormat="1" applyFont="1" applyBorder="1">
      <alignment/>
      <protection/>
    </xf>
    <xf numFmtId="3" fontId="1" fillId="0" borderId="4" xfId="38" applyNumberFormat="1" applyFont="1" applyBorder="1">
      <alignment/>
      <protection/>
    </xf>
    <xf numFmtId="3" fontId="1" fillId="0" borderId="63" xfId="38" applyNumberFormat="1" applyFont="1" applyBorder="1">
      <alignment/>
      <protection/>
    </xf>
    <xf numFmtId="4" fontId="1" fillId="0" borderId="62" xfId="38" applyNumberFormat="1" applyFont="1" applyBorder="1">
      <alignment/>
      <protection/>
    </xf>
    <xf numFmtId="4" fontId="1" fillId="0" borderId="4" xfId="38" applyNumberFormat="1" applyFont="1" applyBorder="1">
      <alignment/>
      <protection/>
    </xf>
    <xf numFmtId="3" fontId="1" fillId="0" borderId="63" xfId="30" applyNumberFormat="1" applyFont="1" applyBorder="1">
      <alignment/>
      <protection/>
    </xf>
    <xf numFmtId="4" fontId="1" fillId="0" borderId="4" xfId="38" applyNumberFormat="1" applyFont="1" applyFill="1" applyBorder="1">
      <alignment/>
      <protection/>
    </xf>
    <xf numFmtId="0" fontId="1" fillId="0" borderId="41" xfId="30" applyFont="1" applyBorder="1">
      <alignment/>
      <protection/>
    </xf>
    <xf numFmtId="3" fontId="1" fillId="0" borderId="50" xfId="38" applyNumberFormat="1" applyFont="1" applyBorder="1">
      <alignment/>
      <protection/>
    </xf>
    <xf numFmtId="3" fontId="1" fillId="0" borderId="64" xfId="38" applyNumberFormat="1" applyFont="1" applyBorder="1">
      <alignment/>
      <protection/>
    </xf>
    <xf numFmtId="4" fontId="1" fillId="0" borderId="50" xfId="38" applyNumberFormat="1" applyFont="1" applyBorder="1">
      <alignment/>
      <protection/>
    </xf>
    <xf numFmtId="3" fontId="1" fillId="0" borderId="65" xfId="30" applyNumberFormat="1" applyFont="1" applyBorder="1">
      <alignment/>
      <protection/>
    </xf>
    <xf numFmtId="4" fontId="1" fillId="0" borderId="5" xfId="38" applyNumberFormat="1" applyFont="1" applyFill="1" applyBorder="1">
      <alignment/>
      <protection/>
    </xf>
    <xf numFmtId="4" fontId="1" fillId="0" borderId="66" xfId="38" applyNumberFormat="1" applyFont="1" applyBorder="1">
      <alignment/>
      <protection/>
    </xf>
    <xf numFmtId="3" fontId="1" fillId="0" borderId="64" xfId="30" applyNumberFormat="1" applyFont="1" applyBorder="1">
      <alignment/>
      <protection/>
    </xf>
    <xf numFmtId="3" fontId="1" fillId="0" borderId="67" xfId="30" applyNumberFormat="1" applyFont="1" applyBorder="1">
      <alignment/>
      <protection/>
    </xf>
    <xf numFmtId="0" fontId="4" fillId="2" borderId="1" xfId="30" applyFont="1" applyFill="1" applyBorder="1">
      <alignment/>
      <protection/>
    </xf>
    <xf numFmtId="3" fontId="4" fillId="2" borderId="40" xfId="30" applyNumberFormat="1" applyFont="1" applyFill="1" applyBorder="1" applyAlignment="1">
      <alignment horizontal="right"/>
      <protection/>
    </xf>
    <xf numFmtId="3" fontId="1" fillId="0" borderId="0" xfId="30" applyNumberFormat="1" applyFont="1" applyAlignment="1">
      <alignment horizontal="right"/>
      <protection/>
    </xf>
    <xf numFmtId="3" fontId="6" fillId="2" borderId="1" xfId="30" applyNumberFormat="1" applyFont="1" applyFill="1" applyBorder="1">
      <alignment/>
      <protection/>
    </xf>
    <xf numFmtId="3" fontId="4" fillId="2" borderId="1" xfId="38" applyNumberFormat="1" applyFont="1" applyFill="1" applyBorder="1">
      <alignment/>
      <protection/>
    </xf>
    <xf numFmtId="4" fontId="4" fillId="2" borderId="1" xfId="38" applyNumberFormat="1" applyFont="1" applyFill="1" applyBorder="1">
      <alignment/>
      <protection/>
    </xf>
    <xf numFmtId="4" fontId="4" fillId="2" borderId="2" xfId="38" applyNumberFormat="1" applyFont="1" applyFill="1" applyBorder="1">
      <alignment/>
      <protection/>
    </xf>
    <xf numFmtId="3" fontId="0" fillId="0" borderId="0" xfId="30" applyNumberFormat="1">
      <alignment/>
      <protection/>
    </xf>
    <xf numFmtId="0" fontId="7" fillId="0" borderId="1" xfId="30" applyFont="1" applyBorder="1">
      <alignment/>
      <protection/>
    </xf>
    <xf numFmtId="3" fontId="1" fillId="0" borderId="48" xfId="30" applyNumberFormat="1" applyFont="1" applyBorder="1" applyAlignment="1">
      <alignment horizontal="right"/>
      <protection/>
    </xf>
    <xf numFmtId="3" fontId="1" fillId="0" borderId="1" xfId="30" applyNumberFormat="1" applyFont="1" applyBorder="1" applyAlignment="1">
      <alignment horizontal="right"/>
      <protection/>
    </xf>
    <xf numFmtId="14" fontId="1" fillId="0" borderId="0" xfId="30" applyNumberFormat="1" applyFont="1" applyAlignment="1">
      <alignment horizontal="left"/>
      <protection/>
    </xf>
    <xf numFmtId="0" fontId="4" fillId="0" borderId="0" xfId="30" applyFont="1">
      <alignment/>
      <protection/>
    </xf>
    <xf numFmtId="3" fontId="4" fillId="0" borderId="0" xfId="30" applyNumberFormat="1" applyFont="1">
      <alignment/>
      <protection/>
    </xf>
    <xf numFmtId="3" fontId="4" fillId="2" borderId="48" xfId="30" applyNumberFormat="1" applyFont="1" applyFill="1" applyBorder="1">
      <alignment/>
      <protection/>
    </xf>
    <xf numFmtId="3" fontId="4" fillId="2" borderId="1" xfId="30" applyNumberFormat="1" applyFont="1" applyFill="1" applyBorder="1">
      <alignment/>
      <protection/>
    </xf>
    <xf numFmtId="3" fontId="15" fillId="0" borderId="0" xfId="0" applyNumberFormat="1" applyFont="1" applyBorder="1" applyAlignment="1">
      <alignment/>
    </xf>
    <xf numFmtId="3" fontId="4" fillId="2" borderId="14" xfId="30" applyNumberFormat="1" applyFont="1" applyFill="1" applyBorder="1">
      <alignment/>
      <protection/>
    </xf>
    <xf numFmtId="3" fontId="4" fillId="2" borderId="15" xfId="30" applyNumberFormat="1" applyFont="1" applyFill="1" applyBorder="1">
      <alignment/>
      <protection/>
    </xf>
    <xf numFmtId="3" fontId="0" fillId="0" borderId="0" xfId="30" applyNumberFormat="1" applyFont="1">
      <alignment/>
      <protection/>
    </xf>
    <xf numFmtId="14" fontId="9" fillId="0" borderId="0" xfId="38" applyNumberFormat="1" applyFill="1" applyBorder="1">
      <alignment/>
      <protection/>
    </xf>
    <xf numFmtId="0" fontId="9" fillId="0" borderId="0" xfId="38" applyFill="1" applyBorder="1">
      <alignment/>
      <protection/>
    </xf>
    <xf numFmtId="3" fontId="9" fillId="0" borderId="0" xfId="38" applyNumberFormat="1" applyFill="1" applyBorder="1">
      <alignment/>
      <protection/>
    </xf>
    <xf numFmtId="4" fontId="8" fillId="0" borderId="0" xfId="0" applyNumberFormat="1" applyFont="1" applyFill="1" applyBorder="1" applyAlignment="1">
      <alignment/>
    </xf>
    <xf numFmtId="3" fontId="16" fillId="0" borderId="0" xfId="38" applyNumberFormat="1" applyFont="1" applyFill="1" applyBorder="1">
      <alignment/>
      <protection/>
    </xf>
    <xf numFmtId="3" fontId="0" fillId="0" borderId="0" xfId="0" applyNumberFormat="1" applyFill="1" applyBorder="1" applyAlignment="1">
      <alignment/>
    </xf>
    <xf numFmtId="14" fontId="9" fillId="0" borderId="0" xfId="38" applyNumberFormat="1" applyFill="1" applyBorder="1" applyAlignment="1">
      <alignment horizontal="left"/>
      <protection/>
    </xf>
    <xf numFmtId="0" fontId="9" fillId="0" borderId="0" xfId="40" applyFill="1" applyBorder="1">
      <alignment/>
      <protection/>
    </xf>
    <xf numFmtId="0" fontId="9" fillId="0" borderId="0" xfId="40">
      <alignment/>
      <protection/>
    </xf>
    <xf numFmtId="0" fontId="1" fillId="0" borderId="0" xfId="30" applyFont="1" applyAlignment="1">
      <alignment horizontal="center"/>
      <protection/>
    </xf>
    <xf numFmtId="0" fontId="1" fillId="0" borderId="0" xfId="30" applyFont="1" applyAlignment="1">
      <alignment horizontal="center"/>
      <protection/>
    </xf>
    <xf numFmtId="0" fontId="0" fillId="0" borderId="0" xfId="30" applyAlignment="1">
      <alignment horizontal="center"/>
      <protection/>
    </xf>
    <xf numFmtId="14" fontId="6" fillId="2" borderId="1" xfId="30" applyNumberFormat="1" applyFont="1" applyFill="1" applyBorder="1" applyAlignment="1">
      <alignment horizontal="center" wrapText="1"/>
      <protection/>
    </xf>
    <xf numFmtId="3" fontId="1" fillId="0" borderId="8" xfId="30" applyNumberFormat="1" applyFont="1" applyBorder="1">
      <alignment/>
      <protection/>
    </xf>
    <xf numFmtId="4" fontId="1" fillId="0" borderId="8" xfId="40" applyNumberFormat="1" applyFont="1" applyBorder="1">
      <alignment/>
      <protection/>
    </xf>
    <xf numFmtId="4" fontId="1" fillId="0" borderId="30" xfId="40" applyNumberFormat="1" applyFont="1" applyBorder="1">
      <alignment/>
      <protection/>
    </xf>
    <xf numFmtId="1" fontId="4" fillId="0" borderId="0" xfId="40" applyNumberFormat="1" applyFont="1" applyFill="1" applyBorder="1" applyAlignment="1">
      <alignment horizontal="right"/>
      <protection/>
    </xf>
    <xf numFmtId="4" fontId="1" fillId="0" borderId="5" xfId="40" applyNumberFormat="1" applyFont="1" applyBorder="1">
      <alignment/>
      <protection/>
    </xf>
    <xf numFmtId="4" fontId="1" fillId="0" borderId="2" xfId="40" applyNumberFormat="1" applyFont="1" applyBorder="1">
      <alignment/>
      <protection/>
    </xf>
    <xf numFmtId="4" fontId="4" fillId="0" borderId="0" xfId="40" applyNumberFormat="1" applyFont="1" applyFill="1" applyBorder="1">
      <alignment/>
      <protection/>
    </xf>
    <xf numFmtId="0" fontId="4" fillId="0" borderId="68" xfId="30" applyFont="1" applyBorder="1">
      <alignment/>
      <protection/>
    </xf>
    <xf numFmtId="4" fontId="1" fillId="0" borderId="43" xfId="40" applyNumberFormat="1" applyFont="1" applyBorder="1">
      <alignment/>
      <protection/>
    </xf>
    <xf numFmtId="0" fontId="4" fillId="0" borderId="69" xfId="30" applyFont="1" applyBorder="1">
      <alignment/>
      <protection/>
    </xf>
    <xf numFmtId="4" fontId="1" fillId="0" borderId="7" xfId="40" applyNumberFormat="1" applyFont="1" applyBorder="1">
      <alignment/>
      <protection/>
    </xf>
    <xf numFmtId="4" fontId="1" fillId="0" borderId="10" xfId="40" applyNumberFormat="1" applyFont="1" applyBorder="1">
      <alignment/>
      <protection/>
    </xf>
    <xf numFmtId="3" fontId="4" fillId="0" borderId="0" xfId="40" applyNumberFormat="1" applyFont="1" applyFill="1" applyBorder="1" applyAlignment="1">
      <alignment horizontal="right"/>
      <protection/>
    </xf>
    <xf numFmtId="0" fontId="4" fillId="0" borderId="29" xfId="30" applyFont="1" applyBorder="1">
      <alignment/>
      <protection/>
    </xf>
    <xf numFmtId="4" fontId="1" fillId="0" borderId="4" xfId="40" applyNumberFormat="1" applyFont="1" applyBorder="1">
      <alignment/>
      <protection/>
    </xf>
    <xf numFmtId="4" fontId="1" fillId="0" borderId="0" xfId="30" applyNumberFormat="1" applyFont="1" applyAlignment="1">
      <alignment horizontal="right"/>
      <protection/>
    </xf>
    <xf numFmtId="3" fontId="4" fillId="2" borderId="1" xfId="40" applyNumberFormat="1" applyFont="1" applyFill="1" applyBorder="1">
      <alignment/>
      <protection/>
    </xf>
    <xf numFmtId="4" fontId="4" fillId="2" borderId="1" xfId="40" applyNumberFormat="1" applyFont="1" applyFill="1" applyBorder="1">
      <alignment/>
      <protection/>
    </xf>
    <xf numFmtId="3" fontId="9" fillId="0" borderId="0" xfId="40" applyNumberFormat="1" applyFill="1" applyBorder="1">
      <alignment/>
      <protection/>
    </xf>
    <xf numFmtId="0" fontId="0" fillId="0" borderId="0" xfId="30">
      <alignment/>
      <protection/>
    </xf>
    <xf numFmtId="0" fontId="6" fillId="0" borderId="1" xfId="30" applyFont="1" applyBorder="1">
      <alignment/>
      <protection/>
    </xf>
    <xf numFmtId="0" fontId="4" fillId="0" borderId="0" xfId="30" applyFont="1">
      <alignment/>
      <protection/>
    </xf>
    <xf numFmtId="3" fontId="4" fillId="0" borderId="48" xfId="30" applyNumberFormat="1" applyFont="1" applyBorder="1" applyAlignment="1">
      <alignment horizontal="right"/>
      <protection/>
    </xf>
    <xf numFmtId="3" fontId="4" fillId="0" borderId="1" xfId="30" applyNumberFormat="1" applyFont="1" applyBorder="1" applyAlignment="1">
      <alignment horizontal="right"/>
      <protection/>
    </xf>
    <xf numFmtId="0" fontId="16" fillId="0" borderId="0" xfId="40" applyFont="1" applyFill="1" applyBorder="1">
      <alignment/>
      <protection/>
    </xf>
    <xf numFmtId="0" fontId="4" fillId="2" borderId="48" xfId="30" applyFont="1" applyFill="1" applyBorder="1">
      <alignment/>
      <protection/>
    </xf>
    <xf numFmtId="10" fontId="4" fillId="2" borderId="15" xfId="30" applyNumberFormat="1" applyFont="1" applyFill="1" applyBorder="1">
      <alignment/>
      <protection/>
    </xf>
    <xf numFmtId="14" fontId="9" fillId="0" borderId="0" xfId="40" applyNumberFormat="1" applyFill="1" applyBorder="1">
      <alignment/>
      <protection/>
    </xf>
    <xf numFmtId="14" fontId="9" fillId="0" borderId="0" xfId="40" applyNumberFormat="1" applyFill="1" applyBorder="1" applyAlignment="1">
      <alignment horizontal="left"/>
      <protection/>
    </xf>
    <xf numFmtId="0" fontId="6" fillId="2" borderId="38" xfId="30" applyFont="1" applyFill="1" applyBorder="1" applyAlignment="1">
      <alignment horizontal="center" wrapText="1"/>
      <protection/>
    </xf>
    <xf numFmtId="0" fontId="6" fillId="2" borderId="48" xfId="30" applyFont="1" applyFill="1" applyBorder="1" applyAlignment="1">
      <alignment horizontal="center" wrapText="1"/>
      <protection/>
    </xf>
    <xf numFmtId="0" fontId="6" fillId="2" borderId="70" xfId="30" applyFont="1" applyFill="1" applyBorder="1" applyAlignment="1">
      <alignment horizontal="center" wrapText="1"/>
      <protection/>
    </xf>
    <xf numFmtId="0" fontId="6" fillId="2" borderId="55" xfId="30" applyFont="1" applyFill="1" applyBorder="1" applyAlignment="1">
      <alignment horizontal="center" wrapText="1"/>
      <protection/>
    </xf>
    <xf numFmtId="4" fontId="1" fillId="0" borderId="5" xfId="39" applyNumberFormat="1" applyFont="1" applyBorder="1">
      <alignment/>
      <protection/>
    </xf>
    <xf numFmtId="4" fontId="1" fillId="0" borderId="4" xfId="39" applyNumberFormat="1" applyFont="1" applyBorder="1">
      <alignment/>
      <protection/>
    </xf>
    <xf numFmtId="4" fontId="1" fillId="0" borderId="71" xfId="39" applyNumberFormat="1" applyFont="1" applyBorder="1">
      <alignment/>
      <protection/>
    </xf>
    <xf numFmtId="4" fontId="1" fillId="0" borderId="41" xfId="39" applyNumberFormat="1" applyFont="1" applyBorder="1">
      <alignment/>
      <protection/>
    </xf>
    <xf numFmtId="3" fontId="1" fillId="0" borderId="62" xfId="30" applyNumberFormat="1" applyFont="1" applyBorder="1">
      <alignment/>
      <protection/>
    </xf>
    <xf numFmtId="4" fontId="1" fillId="0" borderId="54" xfId="39" applyNumberFormat="1" applyFont="1" applyBorder="1">
      <alignment/>
      <protection/>
    </xf>
    <xf numFmtId="3" fontId="1" fillId="0" borderId="50" xfId="30" applyNumberFormat="1" applyFont="1" applyFill="1" applyBorder="1">
      <alignment/>
      <protection/>
    </xf>
    <xf numFmtId="3" fontId="1" fillId="0" borderId="64" xfId="30" applyNumberFormat="1" applyFont="1" applyFill="1" applyBorder="1">
      <alignment/>
      <protection/>
    </xf>
    <xf numFmtId="0" fontId="4" fillId="0" borderId="54" xfId="30" applyFont="1" applyBorder="1">
      <alignment/>
      <protection/>
    </xf>
    <xf numFmtId="4" fontId="1" fillId="0" borderId="43" xfId="39" applyNumberFormat="1" applyFont="1" applyBorder="1">
      <alignment/>
      <protection/>
    </xf>
    <xf numFmtId="4" fontId="1" fillId="0" borderId="72" xfId="39" applyNumberFormat="1" applyFont="1" applyBorder="1">
      <alignment/>
      <protection/>
    </xf>
    <xf numFmtId="3" fontId="1" fillId="0" borderId="73" xfId="30" applyNumberFormat="1" applyFont="1" applyBorder="1">
      <alignment/>
      <protection/>
    </xf>
    <xf numFmtId="4" fontId="1" fillId="0" borderId="7" xfId="39" applyNumberFormat="1" applyFont="1" applyBorder="1">
      <alignment/>
      <protection/>
    </xf>
    <xf numFmtId="3" fontId="4" fillId="2" borderId="48" xfId="30" applyNumberFormat="1" applyFont="1" applyFill="1" applyBorder="1" applyAlignment="1">
      <alignment horizontal="right"/>
      <protection/>
    </xf>
    <xf numFmtId="3" fontId="4" fillId="2" borderId="74" xfId="30" applyNumberFormat="1" applyFont="1" applyFill="1" applyBorder="1" applyAlignment="1">
      <alignment horizontal="right"/>
      <protection/>
    </xf>
    <xf numFmtId="3" fontId="4" fillId="2" borderId="44" xfId="30" applyNumberFormat="1" applyFont="1" applyFill="1" applyBorder="1" applyAlignment="1">
      <alignment horizontal="right"/>
      <protection/>
    </xf>
    <xf numFmtId="3" fontId="1" fillId="0" borderId="59" xfId="30" applyNumberFormat="1" applyFont="1" applyBorder="1">
      <alignment/>
      <protection/>
    </xf>
    <xf numFmtId="4" fontId="1" fillId="0" borderId="75" xfId="39" applyNumberFormat="1" applyFont="1" applyBorder="1">
      <alignment/>
      <protection/>
    </xf>
    <xf numFmtId="3" fontId="1" fillId="0" borderId="76" xfId="30" applyNumberFormat="1" applyFont="1" applyBorder="1">
      <alignment/>
      <protection/>
    </xf>
    <xf numFmtId="0" fontId="1" fillId="0" borderId="5" xfId="0" applyFont="1" applyFill="1" applyBorder="1" applyAlignment="1">
      <alignment/>
    </xf>
    <xf numFmtId="3" fontId="1" fillId="0" borderId="42" xfId="30" applyNumberFormat="1" applyFont="1" applyBorder="1">
      <alignment/>
      <protection/>
    </xf>
    <xf numFmtId="3" fontId="1" fillId="0" borderId="39" xfId="30" applyNumberFormat="1" applyFont="1" applyBorder="1">
      <alignment/>
      <protection/>
    </xf>
    <xf numFmtId="0" fontId="1" fillId="0" borderId="59" xfId="30" applyFont="1" applyBorder="1">
      <alignment/>
      <protection/>
    </xf>
    <xf numFmtId="4" fontId="1" fillId="0" borderId="59" xfId="39" applyNumberFormat="1" applyFont="1" applyBorder="1">
      <alignment/>
      <protection/>
    </xf>
    <xf numFmtId="4" fontId="1" fillId="0" borderId="0" xfId="39" applyNumberFormat="1" applyFont="1" applyBorder="1">
      <alignment/>
      <protection/>
    </xf>
    <xf numFmtId="3" fontId="1" fillId="0" borderId="77" xfId="30" applyNumberFormat="1" applyFont="1" applyBorder="1">
      <alignment/>
      <protection/>
    </xf>
    <xf numFmtId="3" fontId="1" fillId="0" borderId="0" xfId="30" applyNumberFormat="1" applyFont="1" applyBorder="1">
      <alignment/>
      <protection/>
    </xf>
    <xf numFmtId="3" fontId="4" fillId="2" borderId="47" xfId="30" applyNumberFormat="1" applyFont="1" applyFill="1" applyBorder="1" applyAlignment="1">
      <alignment horizontal="right"/>
      <protection/>
    </xf>
    <xf numFmtId="0" fontId="6" fillId="2" borderId="1" xfId="30" applyFont="1" applyFill="1" applyBorder="1">
      <alignment/>
      <protection/>
    </xf>
    <xf numFmtId="4" fontId="4" fillId="2" borderId="78" xfId="39" applyNumberFormat="1" applyFont="1" applyFill="1" applyBorder="1">
      <alignment/>
      <protection/>
    </xf>
    <xf numFmtId="4" fontId="4" fillId="2" borderId="79" xfId="39" applyNumberFormat="1" applyFont="1" applyFill="1" applyBorder="1">
      <alignment/>
      <protection/>
    </xf>
    <xf numFmtId="4" fontId="4" fillId="2" borderId="47" xfId="39" applyNumberFormat="1" applyFont="1" applyFill="1" applyBorder="1">
      <alignment/>
      <protection/>
    </xf>
    <xf numFmtId="14" fontId="9" fillId="0" borderId="0" xfId="39" applyNumberFormat="1" applyFill="1" applyBorder="1">
      <alignment/>
      <protection/>
    </xf>
    <xf numFmtId="0" fontId="9" fillId="0" borderId="0" xfId="39" applyFill="1" applyBorder="1">
      <alignment/>
      <protection/>
    </xf>
    <xf numFmtId="0" fontId="16" fillId="0" borderId="0" xfId="39" applyFont="1" applyFill="1" applyBorder="1">
      <alignment/>
      <protection/>
    </xf>
    <xf numFmtId="0" fontId="9" fillId="0" borderId="0" xfId="37" applyFill="1" applyBorder="1">
      <alignment/>
      <protection/>
    </xf>
    <xf numFmtId="0" fontId="4" fillId="0" borderId="41" xfId="30" applyFont="1" applyBorder="1">
      <alignment/>
      <protection/>
    </xf>
    <xf numFmtId="4" fontId="1" fillId="0" borderId="5" xfId="37" applyNumberFormat="1" applyFont="1" applyBorder="1">
      <alignment/>
      <protection/>
    </xf>
    <xf numFmtId="4" fontId="1" fillId="0" borderId="54" xfId="37" applyNumberFormat="1" applyFont="1" applyBorder="1">
      <alignment/>
      <protection/>
    </xf>
    <xf numFmtId="4" fontId="1" fillId="0" borderId="2" xfId="37" applyNumberFormat="1" applyFont="1" applyBorder="1">
      <alignment/>
      <protection/>
    </xf>
    <xf numFmtId="1" fontId="4" fillId="0" borderId="0" xfId="37" applyNumberFormat="1" applyFont="1" applyFill="1" applyBorder="1" applyAlignment="1">
      <alignment horizontal="right"/>
      <protection/>
    </xf>
    <xf numFmtId="4" fontId="4" fillId="0" borderId="0" xfId="37" applyNumberFormat="1" applyFont="1" applyFill="1" applyBorder="1">
      <alignment/>
      <protection/>
    </xf>
    <xf numFmtId="3" fontId="1" fillId="0" borderId="5" xfId="30" applyNumberFormat="1" applyFont="1" applyFill="1" applyBorder="1">
      <alignment/>
      <protection/>
    </xf>
    <xf numFmtId="4" fontId="1" fillId="0" borderId="0" xfId="37" applyNumberFormat="1" applyFont="1">
      <alignment/>
      <protection/>
    </xf>
    <xf numFmtId="4" fontId="1" fillId="0" borderId="20" xfId="37" applyNumberFormat="1" applyFont="1" applyFill="1" applyBorder="1">
      <alignment/>
      <protection/>
    </xf>
    <xf numFmtId="3" fontId="1" fillId="0" borderId="43" xfId="30" applyNumberFormat="1" applyFont="1" applyFill="1" applyBorder="1">
      <alignment/>
      <protection/>
    </xf>
    <xf numFmtId="4" fontId="1" fillId="0" borderId="43" xfId="37" applyNumberFormat="1" applyFont="1" applyBorder="1">
      <alignment/>
      <protection/>
    </xf>
    <xf numFmtId="4" fontId="1" fillId="0" borderId="80" xfId="37" applyNumberFormat="1" applyFont="1" applyBorder="1">
      <alignment/>
      <protection/>
    </xf>
    <xf numFmtId="3" fontId="4" fillId="0" borderId="0" xfId="37" applyNumberFormat="1" applyFont="1" applyFill="1" applyBorder="1" applyAlignment="1">
      <alignment horizontal="right"/>
      <protection/>
    </xf>
    <xf numFmtId="4" fontId="1" fillId="0" borderId="4" xfId="37" applyNumberFormat="1" applyFont="1" applyBorder="1">
      <alignment/>
      <protection/>
    </xf>
    <xf numFmtId="4" fontId="1" fillId="0" borderId="59" xfId="30" applyNumberFormat="1" applyFont="1" applyBorder="1" applyAlignment="1">
      <alignment horizontal="right"/>
      <protection/>
    </xf>
    <xf numFmtId="4" fontId="4" fillId="2" borderId="1" xfId="37" applyNumberFormat="1" applyFont="1" applyFill="1" applyBorder="1">
      <alignment/>
      <protection/>
    </xf>
    <xf numFmtId="4" fontId="4" fillId="2" borderId="7" xfId="37" applyNumberFormat="1" applyFont="1" applyFill="1" applyBorder="1">
      <alignment/>
      <protection/>
    </xf>
    <xf numFmtId="14" fontId="9" fillId="0" borderId="0" xfId="37" applyNumberFormat="1" applyFill="1" applyBorder="1">
      <alignment/>
      <protection/>
    </xf>
    <xf numFmtId="0" fontId="16" fillId="0" borderId="0" xfId="37" applyFont="1" applyFill="1" applyBorder="1">
      <alignment/>
      <protection/>
    </xf>
    <xf numFmtId="14" fontId="9" fillId="0" borderId="0" xfId="37" applyNumberFormat="1" applyFill="1" applyBorder="1" applyAlignment="1">
      <alignment horizontal="left"/>
      <protection/>
    </xf>
    <xf numFmtId="0" fontId="0" fillId="3" borderId="0" xfId="0" applyFill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42" xfId="0" applyFont="1" applyBorder="1" applyAlignment="1">
      <alignment/>
    </xf>
    <xf numFmtId="0" fontId="19" fillId="0" borderId="0" xfId="0" applyFont="1" applyAlignment="1">
      <alignment horizontal="center"/>
    </xf>
  </cellXfs>
  <cellStyles count="2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.MŠ" xfId="20"/>
    <cellStyle name="normální_10.Mš" xfId="21"/>
    <cellStyle name="normální_2.MŠ" xfId="22"/>
    <cellStyle name="normální_2008" xfId="23"/>
    <cellStyle name="normální_2009" xfId="24"/>
    <cellStyle name="normální_2010" xfId="25"/>
    <cellStyle name="normální_3.MŠ" xfId="26"/>
    <cellStyle name="normální_4.Mš" xfId="27"/>
    <cellStyle name="normální_7.MŠ" xfId="28"/>
    <cellStyle name="normální_8.MŠ" xfId="29"/>
    <cellStyle name="normální_List1" xfId="30"/>
    <cellStyle name="normální_MŠ 2008" xfId="31"/>
    <cellStyle name="normální_MŠ 2010" xfId="32"/>
    <cellStyle name="normální_Plešivec279" xfId="33"/>
    <cellStyle name="normální_Tavírna" xfId="34"/>
    <cellStyle name="normální_Vyšehrad" xfId="35"/>
    <cellStyle name="normální_ZŠ" xfId="36"/>
    <cellStyle name="normální_ZŠ Linecká" xfId="37"/>
    <cellStyle name="normální_ZŠ Nádraží" xfId="38"/>
    <cellStyle name="normální_ZŠ Plešivec" xfId="39"/>
    <cellStyle name="normální_ZŠ T.G.M." xfId="40"/>
    <cellStyle name="Percent" xfId="41"/>
    <cellStyle name="Followed Hyperlink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8</xdr:row>
      <xdr:rowOff>38100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&#225;vrh%20rozpo&#269;tu%20Z&#352;-%202013-rekapitulace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Š Nádraží"/>
      <sheetName val="ZŠ T.G.M."/>
      <sheetName val="ZŠ Plešivec"/>
      <sheetName val="ZŠ Linecká"/>
      <sheetName val="2013"/>
    </sheetNames>
    <sheetDataSet>
      <sheetData sheetId="0">
        <row r="4">
          <cell r="L4">
            <v>700000</v>
          </cell>
        </row>
        <row r="5">
          <cell r="L5">
            <v>1409000</v>
          </cell>
        </row>
        <row r="6">
          <cell r="L6">
            <v>2500000</v>
          </cell>
        </row>
        <row r="7">
          <cell r="L7">
            <v>90000</v>
          </cell>
        </row>
        <row r="8">
          <cell r="L8">
            <v>1703000</v>
          </cell>
        </row>
        <row r="9">
          <cell r="L9">
            <v>920000</v>
          </cell>
        </row>
        <row r="10">
          <cell r="L10">
            <v>30000</v>
          </cell>
        </row>
        <row r="11">
          <cell r="L11">
            <v>767000</v>
          </cell>
        </row>
        <row r="12">
          <cell r="L12">
            <v>750000</v>
          </cell>
        </row>
        <row r="13">
          <cell r="L13">
            <v>100000</v>
          </cell>
        </row>
        <row r="14">
          <cell r="L14">
            <v>223000</v>
          </cell>
        </row>
        <row r="15">
          <cell r="L15">
            <v>250000</v>
          </cell>
        </row>
        <row r="16">
          <cell r="L16">
            <v>20000</v>
          </cell>
        </row>
        <row r="17">
          <cell r="L17">
            <v>36000</v>
          </cell>
        </row>
        <row r="20">
          <cell r="L20">
            <v>2500000</v>
          </cell>
        </row>
        <row r="21">
          <cell r="L21">
            <v>5000</v>
          </cell>
        </row>
        <row r="22">
          <cell r="L22">
            <v>200000</v>
          </cell>
        </row>
        <row r="23">
          <cell r="L23">
            <v>50000</v>
          </cell>
        </row>
        <row r="24">
          <cell r="L24">
            <v>10000</v>
          </cell>
        </row>
        <row r="25">
          <cell r="L25">
            <v>0</v>
          </cell>
        </row>
        <row r="26">
          <cell r="L26">
            <v>0</v>
          </cell>
        </row>
        <row r="29">
          <cell r="L29">
            <v>6733000</v>
          </cell>
        </row>
      </sheetData>
      <sheetData sheetId="1">
        <row r="4">
          <cell r="L4">
            <v>600000</v>
          </cell>
        </row>
        <row r="5">
          <cell r="L5">
            <v>1190000</v>
          </cell>
        </row>
        <row r="6">
          <cell r="L6">
            <v>860000</v>
          </cell>
        </row>
        <row r="7">
          <cell r="L7">
            <v>130000</v>
          </cell>
        </row>
        <row r="8">
          <cell r="L8">
            <v>1000000</v>
          </cell>
        </row>
        <row r="9">
          <cell r="L9">
            <v>540000</v>
          </cell>
        </row>
        <row r="10">
          <cell r="L10">
            <v>0</v>
          </cell>
        </row>
        <row r="11">
          <cell r="L11">
            <v>719000</v>
          </cell>
        </row>
        <row r="12">
          <cell r="L12">
            <v>188000</v>
          </cell>
        </row>
        <row r="13">
          <cell r="L13">
            <v>60000</v>
          </cell>
        </row>
        <row r="14">
          <cell r="L14">
            <v>0</v>
          </cell>
        </row>
        <row r="15">
          <cell r="L15">
            <v>130000</v>
          </cell>
        </row>
        <row r="16">
          <cell r="L16">
            <v>20000</v>
          </cell>
        </row>
        <row r="17">
          <cell r="L17">
            <v>5000</v>
          </cell>
        </row>
        <row r="20">
          <cell r="L20">
            <v>860000</v>
          </cell>
        </row>
        <row r="21">
          <cell r="L21">
            <v>28000</v>
          </cell>
        </row>
        <row r="22">
          <cell r="L22">
            <v>45000</v>
          </cell>
        </row>
        <row r="23">
          <cell r="L23">
            <v>200000</v>
          </cell>
        </row>
        <row r="24">
          <cell r="L24">
            <v>0</v>
          </cell>
        </row>
        <row r="25">
          <cell r="L25">
            <v>80000</v>
          </cell>
        </row>
        <row r="29">
          <cell r="L29">
            <v>4229000</v>
          </cell>
        </row>
      </sheetData>
      <sheetData sheetId="2">
        <row r="4">
          <cell r="L4">
            <v>436000</v>
          </cell>
        </row>
        <row r="5">
          <cell r="L5">
            <v>650000</v>
          </cell>
        </row>
        <row r="6">
          <cell r="L6">
            <v>1200000</v>
          </cell>
        </row>
        <row r="7">
          <cell r="L7">
            <v>70000</v>
          </cell>
        </row>
        <row r="8">
          <cell r="L8">
            <v>1604000</v>
          </cell>
        </row>
        <row r="9">
          <cell r="L9">
            <v>600000</v>
          </cell>
        </row>
        <row r="10">
          <cell r="L10">
            <v>80000</v>
          </cell>
        </row>
        <row r="11">
          <cell r="L11">
            <v>850000</v>
          </cell>
        </row>
        <row r="12">
          <cell r="L12">
            <v>648000</v>
          </cell>
        </row>
        <row r="13">
          <cell r="L13">
            <v>100000</v>
          </cell>
        </row>
        <row r="14">
          <cell r="L14">
            <v>369000</v>
          </cell>
        </row>
        <row r="15">
          <cell r="L15">
            <v>0</v>
          </cell>
        </row>
        <row r="16">
          <cell r="L16">
            <v>20000</v>
          </cell>
        </row>
        <row r="17">
          <cell r="L17">
            <v>27000</v>
          </cell>
        </row>
        <row r="21">
          <cell r="L21">
            <v>1200000</v>
          </cell>
        </row>
        <row r="22">
          <cell r="L22">
            <v>0</v>
          </cell>
        </row>
        <row r="23">
          <cell r="L23">
            <v>80000</v>
          </cell>
        </row>
        <row r="24">
          <cell r="L24">
            <v>140000</v>
          </cell>
        </row>
        <row r="25">
          <cell r="L25">
            <v>10000</v>
          </cell>
        </row>
        <row r="26">
          <cell r="L26">
            <v>10000</v>
          </cell>
        </row>
        <row r="30">
          <cell r="L30">
            <v>5214000</v>
          </cell>
        </row>
      </sheetData>
      <sheetData sheetId="3">
        <row r="4">
          <cell r="L4">
            <v>93000</v>
          </cell>
        </row>
        <row r="5">
          <cell r="L5">
            <v>250000</v>
          </cell>
        </row>
        <row r="6">
          <cell r="L6">
            <v>480000</v>
          </cell>
        </row>
        <row r="7">
          <cell r="L7">
            <v>110000</v>
          </cell>
        </row>
        <row r="8">
          <cell r="L8">
            <v>1100000</v>
          </cell>
        </row>
        <row r="9">
          <cell r="L9">
            <v>200000</v>
          </cell>
        </row>
        <row r="10">
          <cell r="L10">
            <v>0</v>
          </cell>
        </row>
        <row r="11">
          <cell r="L11">
            <v>500000</v>
          </cell>
        </row>
        <row r="12">
          <cell r="L12">
            <v>797000</v>
          </cell>
        </row>
        <row r="13">
          <cell r="L13">
            <v>260000</v>
          </cell>
        </row>
        <row r="14">
          <cell r="L14">
            <v>30000</v>
          </cell>
        </row>
        <row r="15">
          <cell r="L15">
            <v>0</v>
          </cell>
        </row>
        <row r="16">
          <cell r="L16">
            <v>20000</v>
          </cell>
        </row>
        <row r="17">
          <cell r="L17">
            <v>10000</v>
          </cell>
        </row>
        <row r="21">
          <cell r="L21">
            <v>480000</v>
          </cell>
        </row>
        <row r="22">
          <cell r="L22">
            <v>0</v>
          </cell>
        </row>
        <row r="23">
          <cell r="L23">
            <v>32000</v>
          </cell>
        </row>
        <row r="24">
          <cell r="L24">
            <v>500000</v>
          </cell>
        </row>
        <row r="25">
          <cell r="L25">
            <v>10000</v>
          </cell>
        </row>
        <row r="26">
          <cell r="L26">
            <v>197000</v>
          </cell>
        </row>
        <row r="30">
          <cell r="L30">
            <v>2631000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44"/>
  <sheetViews>
    <sheetView workbookViewId="0" topLeftCell="A1">
      <selection activeCell="M33" sqref="M33"/>
    </sheetView>
  </sheetViews>
  <sheetFormatPr defaultColWidth="9.00390625" defaultRowHeight="12.75"/>
  <cols>
    <col min="1" max="16384" width="9.125" style="491" customWidth="1"/>
  </cols>
  <sheetData>
    <row r="1" spans="1:9" ht="14.25">
      <c r="A1" s="490"/>
      <c r="B1" s="490"/>
      <c r="C1" s="490"/>
      <c r="D1" s="490"/>
      <c r="E1" s="490"/>
      <c r="F1" s="490"/>
      <c r="G1" s="490"/>
      <c r="H1" s="490"/>
      <c r="I1" s="490"/>
    </row>
    <row r="2" spans="1:9" ht="14.25">
      <c r="A2" s="490"/>
      <c r="B2" s="490"/>
      <c r="C2" s="490"/>
      <c r="D2" s="490"/>
      <c r="E2" s="490"/>
      <c r="F2" s="490"/>
      <c r="G2" s="490"/>
      <c r="H2" s="490"/>
      <c r="I2" s="490"/>
    </row>
    <row r="3" spans="1:9" ht="14.25">
      <c r="A3" s="490"/>
      <c r="B3" s="490"/>
      <c r="C3" s="490"/>
      <c r="D3" s="490"/>
      <c r="E3" s="490"/>
      <c r="F3" s="490"/>
      <c r="G3" s="490"/>
      <c r="H3" s="490"/>
      <c r="I3" s="490"/>
    </row>
    <row r="4" spans="1:9" ht="14.25">
      <c r="A4" s="490"/>
      <c r="B4" s="490"/>
      <c r="C4" s="490"/>
      <c r="D4" s="490"/>
      <c r="E4" s="490"/>
      <c r="F4" s="490"/>
      <c r="G4" s="490"/>
      <c r="H4" s="490"/>
      <c r="I4" s="490"/>
    </row>
    <row r="5" spans="1:9" ht="14.25">
      <c r="A5" s="490"/>
      <c r="B5" s="490"/>
      <c r="C5" s="490"/>
      <c r="D5" s="490"/>
      <c r="E5" s="490"/>
      <c r="F5" s="490"/>
      <c r="G5" s="490"/>
      <c r="H5" s="490"/>
      <c r="I5" s="490"/>
    </row>
    <row r="6" spans="1:9" ht="14.25">
      <c r="A6" s="490"/>
      <c r="B6" s="490"/>
      <c r="C6" s="490"/>
      <c r="D6" s="490"/>
      <c r="E6" s="490"/>
      <c r="F6" s="490"/>
      <c r="G6" s="490"/>
      <c r="H6" s="490"/>
      <c r="I6" s="490"/>
    </row>
    <row r="7" spans="1:9" ht="14.25">
      <c r="A7" s="490"/>
      <c r="B7" s="490"/>
      <c r="C7" s="490"/>
      <c r="D7" s="490"/>
      <c r="E7" s="490"/>
      <c r="F7" s="490"/>
      <c r="G7" s="490"/>
      <c r="H7" s="490"/>
      <c r="I7" s="490"/>
    </row>
    <row r="8" spans="1:9" ht="14.25">
      <c r="A8" s="490"/>
      <c r="B8" s="490"/>
      <c r="C8" s="490"/>
      <c r="D8" s="490"/>
      <c r="E8" s="490"/>
      <c r="F8" s="490"/>
      <c r="G8" s="490"/>
      <c r="H8" s="490"/>
      <c r="I8" s="490"/>
    </row>
    <row r="9" spans="1:9" ht="14.25">
      <c r="A9" s="490"/>
      <c r="B9" s="490"/>
      <c r="C9" s="490"/>
      <c r="D9" s="490"/>
      <c r="E9" s="490"/>
      <c r="F9" s="490"/>
      <c r="G9" s="490"/>
      <c r="H9" s="490"/>
      <c r="I9" s="490"/>
    </row>
    <row r="10" spans="1:9" ht="14.25">
      <c r="A10" s="490"/>
      <c r="B10" s="490"/>
      <c r="C10" s="490"/>
      <c r="D10" s="490"/>
      <c r="E10" s="490"/>
      <c r="F10" s="490"/>
      <c r="G10" s="490"/>
      <c r="H10" s="490"/>
      <c r="I10" s="490"/>
    </row>
    <row r="11" spans="1:9" ht="15.75">
      <c r="A11" s="492" t="s">
        <v>87</v>
      </c>
      <c r="B11" s="492"/>
      <c r="C11" s="492"/>
      <c r="D11" s="492"/>
      <c r="E11" s="492"/>
      <c r="F11" s="492"/>
      <c r="G11" s="492"/>
      <c r="H11" s="492"/>
      <c r="I11" s="492"/>
    </row>
    <row r="12" spans="1:9" ht="15.75">
      <c r="A12" s="492" t="s">
        <v>88</v>
      </c>
      <c r="B12" s="493"/>
      <c r="C12" s="493"/>
      <c r="D12" s="493"/>
      <c r="E12" s="493"/>
      <c r="F12" s="493"/>
      <c r="G12" s="493"/>
      <c r="H12" s="493"/>
      <c r="I12" s="493"/>
    </row>
    <row r="13" spans="1:9" ht="14.25">
      <c r="A13" s="494"/>
      <c r="B13" s="494"/>
      <c r="C13" s="494"/>
      <c r="D13" s="494"/>
      <c r="E13" s="494"/>
      <c r="F13" s="494"/>
      <c r="G13" s="494"/>
      <c r="H13" s="494"/>
      <c r="I13" s="494"/>
    </row>
    <row r="14" spans="1:9" ht="14.25">
      <c r="A14" s="494"/>
      <c r="B14" s="494"/>
      <c r="C14" s="494"/>
      <c r="D14" s="494"/>
      <c r="E14" s="494"/>
      <c r="F14" s="494"/>
      <c r="G14" s="494"/>
      <c r="H14" s="494"/>
      <c r="I14" s="494"/>
    </row>
    <row r="15" spans="1:9" ht="15">
      <c r="A15" s="495" t="s">
        <v>89</v>
      </c>
      <c r="B15" s="494"/>
      <c r="C15" s="494"/>
      <c r="D15" s="494"/>
      <c r="E15" s="494"/>
      <c r="F15" s="494"/>
      <c r="G15" s="494"/>
      <c r="H15" s="494"/>
      <c r="I15" s="494"/>
    </row>
    <row r="16" spans="1:9" ht="14.25">
      <c r="A16" s="494" t="s">
        <v>90</v>
      </c>
      <c r="B16" s="494"/>
      <c r="C16" s="494"/>
      <c r="D16" s="494"/>
      <c r="E16" s="496">
        <v>4457</v>
      </c>
      <c r="F16" s="494"/>
      <c r="G16" s="494"/>
      <c r="H16" s="494"/>
      <c r="I16" s="494"/>
    </row>
    <row r="17" spans="1:9" ht="14.25">
      <c r="A17" s="494" t="s">
        <v>91</v>
      </c>
      <c r="B17" s="494"/>
      <c r="C17" s="494"/>
      <c r="D17" s="494"/>
      <c r="E17" s="496">
        <v>977</v>
      </c>
      <c r="F17" s="494"/>
      <c r="G17" s="494"/>
      <c r="H17" s="494"/>
      <c r="I17" s="494"/>
    </row>
    <row r="18" spans="1:9" ht="14.25">
      <c r="A18" s="497" t="s">
        <v>92</v>
      </c>
      <c r="B18" s="497"/>
      <c r="C18" s="497"/>
      <c r="D18" s="497"/>
      <c r="E18" s="497">
        <v>240</v>
      </c>
      <c r="F18" s="494"/>
      <c r="G18" s="494"/>
      <c r="H18" s="494"/>
      <c r="I18" s="494"/>
    </row>
    <row r="19" spans="1:9" ht="14.25">
      <c r="A19" s="494" t="s">
        <v>93</v>
      </c>
      <c r="B19" s="494"/>
      <c r="C19" s="494"/>
      <c r="D19" s="494"/>
      <c r="E19" s="496">
        <f>SUM(E16:E18)</f>
        <v>5674</v>
      </c>
      <c r="F19" s="494"/>
      <c r="G19" s="494"/>
      <c r="H19" s="494"/>
      <c r="I19" s="494"/>
    </row>
    <row r="20" spans="1:9" ht="14.25">
      <c r="A20" s="494"/>
      <c r="B20" s="494"/>
      <c r="C20" s="494"/>
      <c r="D20" s="494"/>
      <c r="E20" s="494"/>
      <c r="F20" s="494"/>
      <c r="G20" s="494"/>
      <c r="H20" s="494"/>
      <c r="I20" s="494"/>
    </row>
    <row r="21" spans="1:9" ht="14.25">
      <c r="A21" s="494"/>
      <c r="B21" s="494"/>
      <c r="C21" s="494"/>
      <c r="D21" s="494"/>
      <c r="E21" s="494"/>
      <c r="F21" s="494"/>
      <c r="G21" s="494"/>
      <c r="H21" s="494"/>
      <c r="I21" s="494"/>
    </row>
    <row r="22" spans="1:9" ht="15">
      <c r="A22" s="495" t="s">
        <v>94</v>
      </c>
      <c r="B22" s="494"/>
      <c r="C22" s="494"/>
      <c r="D22" s="494"/>
      <c r="E22" s="494"/>
      <c r="F22" s="494"/>
      <c r="G22" s="494"/>
      <c r="H22" s="494"/>
      <c r="I22" s="494"/>
    </row>
    <row r="23" spans="1:9" ht="14.25">
      <c r="A23" s="494" t="s">
        <v>95</v>
      </c>
      <c r="B23" s="494"/>
      <c r="C23" s="494"/>
      <c r="D23" s="494"/>
      <c r="E23" s="494">
        <v>541</v>
      </c>
      <c r="F23" s="494"/>
      <c r="G23" s="494"/>
      <c r="H23" s="494"/>
      <c r="I23" s="494"/>
    </row>
    <row r="24" spans="1:9" ht="14.25">
      <c r="A24" s="494" t="s">
        <v>96</v>
      </c>
      <c r="B24" s="494"/>
      <c r="C24" s="494"/>
      <c r="D24" s="494"/>
      <c r="E24" s="494">
        <v>108</v>
      </c>
      <c r="F24" s="494"/>
      <c r="G24" s="494"/>
      <c r="H24" s="494"/>
      <c r="I24" s="494"/>
    </row>
    <row r="25" spans="1:9" ht="14.25">
      <c r="A25" s="494" t="s">
        <v>97</v>
      </c>
      <c r="B25" s="494"/>
      <c r="C25" s="494"/>
      <c r="D25" s="494"/>
      <c r="E25" s="494">
        <v>550</v>
      </c>
      <c r="F25" s="494"/>
      <c r="G25" s="494"/>
      <c r="H25" s="494"/>
      <c r="I25" s="494"/>
    </row>
    <row r="26" spans="1:9" ht="14.25">
      <c r="A26" s="494" t="s">
        <v>98</v>
      </c>
      <c r="B26" s="494"/>
      <c r="C26" s="494"/>
      <c r="D26" s="494"/>
      <c r="E26" s="494">
        <v>70</v>
      </c>
      <c r="F26" s="494"/>
      <c r="G26" s="494"/>
      <c r="H26" s="494"/>
      <c r="I26" s="494"/>
    </row>
    <row r="27" spans="1:9" ht="14.25">
      <c r="A27" s="494" t="s">
        <v>99</v>
      </c>
      <c r="B27" s="494"/>
      <c r="C27" s="494"/>
      <c r="D27" s="494"/>
      <c r="E27" s="494">
        <v>25</v>
      </c>
      <c r="F27" s="494"/>
      <c r="G27" s="494"/>
      <c r="H27" s="494"/>
      <c r="I27" s="494"/>
    </row>
    <row r="28" spans="1:9" ht="14.25">
      <c r="A28" s="494" t="s">
        <v>100</v>
      </c>
      <c r="B28" s="494"/>
      <c r="C28" s="494"/>
      <c r="D28" s="494"/>
      <c r="E28" s="494">
        <v>230</v>
      </c>
      <c r="F28" s="494"/>
      <c r="G28" s="494"/>
      <c r="H28" s="494"/>
      <c r="I28" s="494"/>
    </row>
    <row r="29" spans="1:9" ht="14.25">
      <c r="A29" s="494" t="s">
        <v>101</v>
      </c>
      <c r="B29" s="494"/>
      <c r="C29" s="494"/>
      <c r="D29" s="494"/>
      <c r="E29" s="496">
        <v>2965</v>
      </c>
      <c r="F29" s="494"/>
      <c r="G29" s="494"/>
      <c r="H29" s="494"/>
      <c r="I29" s="494"/>
    </row>
    <row r="30" spans="1:9" ht="14.25">
      <c r="A30" s="494" t="s">
        <v>102</v>
      </c>
      <c r="B30" s="494"/>
      <c r="C30" s="494"/>
      <c r="D30" s="494"/>
      <c r="E30" s="494">
        <v>30</v>
      </c>
      <c r="F30" s="494"/>
      <c r="G30" s="494"/>
      <c r="H30" s="494"/>
      <c r="I30" s="494"/>
    </row>
    <row r="31" spans="1:9" ht="14.25">
      <c r="A31" s="494" t="s">
        <v>103</v>
      </c>
      <c r="B31" s="494"/>
      <c r="C31" s="494"/>
      <c r="D31" s="494"/>
      <c r="E31" s="494">
        <v>1015</v>
      </c>
      <c r="F31" s="494"/>
      <c r="G31" s="494"/>
      <c r="H31" s="494"/>
      <c r="I31" s="494"/>
    </row>
    <row r="32" spans="1:9" ht="14.25">
      <c r="A32" s="494" t="s">
        <v>104</v>
      </c>
      <c r="B32" s="494"/>
      <c r="C32" s="494"/>
      <c r="D32" s="494"/>
      <c r="E32" s="494">
        <v>30</v>
      </c>
      <c r="F32" s="494"/>
      <c r="G32" s="494"/>
      <c r="H32" s="494"/>
      <c r="I32" s="494"/>
    </row>
    <row r="33" spans="1:9" ht="14.25">
      <c r="A33" s="494" t="s">
        <v>105</v>
      </c>
      <c r="B33" s="494"/>
      <c r="C33" s="494"/>
      <c r="D33" s="494"/>
      <c r="E33" s="494">
        <v>60</v>
      </c>
      <c r="F33" s="494"/>
      <c r="G33" s="494"/>
      <c r="H33" s="494"/>
      <c r="I33" s="494"/>
    </row>
    <row r="34" spans="1:9" ht="14.25">
      <c r="A34" s="497" t="s">
        <v>106</v>
      </c>
      <c r="B34" s="497"/>
      <c r="C34" s="497"/>
      <c r="D34" s="497"/>
      <c r="E34" s="497">
        <v>50</v>
      </c>
      <c r="F34" s="494"/>
      <c r="G34" s="494"/>
      <c r="H34" s="494"/>
      <c r="I34" s="494"/>
    </row>
    <row r="35" spans="1:9" ht="14.25">
      <c r="A35" s="494" t="s">
        <v>107</v>
      </c>
      <c r="B35" s="494"/>
      <c r="C35" s="494"/>
      <c r="D35" s="494"/>
      <c r="E35" s="496">
        <f>SUM(E23:E34)</f>
        <v>5674</v>
      </c>
      <c r="F35" s="494"/>
      <c r="G35" s="494"/>
      <c r="H35" s="494"/>
      <c r="I35" s="494"/>
    </row>
    <row r="36" spans="1:9" ht="14.25">
      <c r="A36" s="494"/>
      <c r="B36" s="494"/>
      <c r="C36" s="494"/>
      <c r="D36" s="494"/>
      <c r="E36" s="494"/>
      <c r="F36" s="494"/>
      <c r="G36" s="494"/>
      <c r="H36" s="494"/>
      <c r="I36" s="494"/>
    </row>
    <row r="37" spans="1:9" ht="14.25">
      <c r="A37" s="494"/>
      <c r="B37" s="494"/>
      <c r="C37" s="494"/>
      <c r="D37" s="494"/>
      <c r="E37" s="494"/>
      <c r="F37" s="494"/>
      <c r="G37" s="494"/>
      <c r="H37" s="494"/>
      <c r="I37" s="494"/>
    </row>
    <row r="38" spans="1:9" ht="14.25">
      <c r="A38" s="494" t="s">
        <v>108</v>
      </c>
      <c r="B38" s="494"/>
      <c r="C38" s="494"/>
      <c r="D38" s="494"/>
      <c r="E38" s="494"/>
      <c r="F38" s="494"/>
      <c r="G38" s="494"/>
      <c r="H38" s="494"/>
      <c r="I38" s="494"/>
    </row>
    <row r="39" spans="1:9" ht="14.25">
      <c r="A39" s="494" t="s">
        <v>109</v>
      </c>
      <c r="B39" s="494"/>
      <c r="C39" s="494"/>
      <c r="D39" s="494"/>
      <c r="E39" s="494"/>
      <c r="F39" s="494"/>
      <c r="G39" s="494"/>
      <c r="H39" s="494"/>
      <c r="I39" s="494"/>
    </row>
    <row r="40" spans="1:9" ht="14.25">
      <c r="A40" s="494"/>
      <c r="B40" s="494"/>
      <c r="C40" s="494"/>
      <c r="D40" s="494"/>
      <c r="E40" s="494"/>
      <c r="F40" s="494"/>
      <c r="G40" s="494"/>
      <c r="H40" s="494"/>
      <c r="I40" s="494"/>
    </row>
    <row r="41" spans="1:9" ht="14.25">
      <c r="A41" s="494"/>
      <c r="B41" s="494"/>
      <c r="C41" s="494"/>
      <c r="D41" s="494"/>
      <c r="E41" s="494"/>
      <c r="F41" s="494"/>
      <c r="G41" s="494"/>
      <c r="H41" s="494"/>
      <c r="I41" s="494"/>
    </row>
    <row r="42" spans="1:9" ht="14.25">
      <c r="A42" s="494"/>
      <c r="B42" s="494"/>
      <c r="C42" s="494"/>
      <c r="D42" s="494"/>
      <c r="E42" s="494" t="s">
        <v>110</v>
      </c>
      <c r="F42" s="494"/>
      <c r="G42" s="494"/>
      <c r="H42" s="494"/>
      <c r="I42" s="494"/>
    </row>
    <row r="43" spans="1:9" ht="14.25">
      <c r="A43" s="494"/>
      <c r="B43" s="494"/>
      <c r="C43" s="494"/>
      <c r="D43" s="494"/>
      <c r="E43" s="498" t="s">
        <v>111</v>
      </c>
      <c r="F43" s="498"/>
      <c r="G43" s="498"/>
      <c r="H43" s="498"/>
      <c r="I43" s="494"/>
    </row>
    <row r="44" spans="1:9" ht="14.25">
      <c r="A44" s="494"/>
      <c r="B44" s="494"/>
      <c r="C44" s="494"/>
      <c r="D44" s="494"/>
      <c r="E44" s="498" t="s">
        <v>112</v>
      </c>
      <c r="F44" s="498"/>
      <c r="G44" s="498"/>
      <c r="H44" s="498"/>
      <c r="I44" s="494"/>
    </row>
  </sheetData>
  <mergeCells count="4">
    <mergeCell ref="A11:I11"/>
    <mergeCell ref="A12:I12"/>
    <mergeCell ref="E43:H43"/>
    <mergeCell ref="E44:H44"/>
  </mergeCells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K1" sqref="K1"/>
    </sheetView>
  </sheetViews>
  <sheetFormatPr defaultColWidth="9.00390625" defaultRowHeight="12.75"/>
  <cols>
    <col min="1" max="1" width="23.75390625" style="36" customWidth="1"/>
    <col min="2" max="2" width="0.6171875" style="36" customWidth="1"/>
    <col min="3" max="12" width="11.75390625" style="36" customWidth="1"/>
  </cols>
  <sheetData>
    <row r="1" spans="1:13" ht="15.75">
      <c r="A1" s="4" t="s">
        <v>52</v>
      </c>
      <c r="B1" s="4"/>
      <c r="C1" s="4"/>
      <c r="D1" s="4"/>
      <c r="E1" s="4" t="s">
        <v>38</v>
      </c>
      <c r="F1" s="4"/>
      <c r="G1" s="4"/>
      <c r="H1" s="4"/>
      <c r="I1" s="4"/>
      <c r="J1" s="4"/>
      <c r="K1" s="4"/>
      <c r="L1" s="4"/>
      <c r="M1" s="78"/>
    </row>
    <row r="2" spans="1:13" ht="13.5" thickBot="1">
      <c r="A2" s="51"/>
      <c r="B2" s="51"/>
      <c r="C2" s="52"/>
      <c r="D2" s="52"/>
      <c r="E2" s="52"/>
      <c r="F2" s="52"/>
      <c r="G2" s="52"/>
      <c r="H2" s="52"/>
      <c r="I2" s="52"/>
      <c r="J2" s="52"/>
      <c r="K2" s="53"/>
      <c r="L2" s="54"/>
      <c r="M2" s="36"/>
    </row>
    <row r="3" spans="1:13" ht="34.5" thickBot="1">
      <c r="A3" s="55"/>
      <c r="B3" s="51"/>
      <c r="C3" s="56" t="s">
        <v>33</v>
      </c>
      <c r="D3" s="56" t="s">
        <v>34</v>
      </c>
      <c r="E3" s="56" t="s">
        <v>36</v>
      </c>
      <c r="F3" s="116" t="s">
        <v>44</v>
      </c>
      <c r="G3" s="56" t="s">
        <v>45</v>
      </c>
      <c r="H3" s="116" t="s">
        <v>46</v>
      </c>
      <c r="I3" s="56" t="s">
        <v>48</v>
      </c>
      <c r="J3" s="56" t="s">
        <v>49</v>
      </c>
      <c r="K3" s="57" t="s">
        <v>50</v>
      </c>
      <c r="L3" s="56" t="s">
        <v>51</v>
      </c>
      <c r="M3" s="45"/>
    </row>
    <row r="4" spans="1:13" ht="12.75">
      <c r="A4" s="16" t="s">
        <v>9</v>
      </c>
      <c r="B4" s="170"/>
      <c r="C4" s="23">
        <v>45556</v>
      </c>
      <c r="D4" s="23">
        <v>108751.41</v>
      </c>
      <c r="E4" s="79">
        <v>333940.5</v>
      </c>
      <c r="F4" s="119">
        <v>125963.4</v>
      </c>
      <c r="G4" s="143">
        <v>369032</v>
      </c>
      <c r="H4" s="225">
        <v>92660.8</v>
      </c>
      <c r="I4" s="179">
        <v>358420.31</v>
      </c>
      <c r="J4" s="23">
        <v>250000</v>
      </c>
      <c r="K4" s="220">
        <v>16929</v>
      </c>
      <c r="L4" s="23">
        <v>200000</v>
      </c>
      <c r="M4" s="38"/>
    </row>
    <row r="5" spans="1:13" ht="12.75">
      <c r="A5" s="17" t="s">
        <v>10</v>
      </c>
      <c r="B5" s="171"/>
      <c r="C5" s="25">
        <v>324129.53</v>
      </c>
      <c r="D5" s="25">
        <v>331873.63</v>
      </c>
      <c r="E5" s="79">
        <v>335700.8</v>
      </c>
      <c r="F5" s="120">
        <v>433061</v>
      </c>
      <c r="G5" s="144">
        <v>177558.06</v>
      </c>
      <c r="H5" s="226">
        <v>379151.82</v>
      </c>
      <c r="I5" s="126">
        <v>139642.74</v>
      </c>
      <c r="J5" s="25">
        <v>228000</v>
      </c>
      <c r="K5" s="86">
        <v>293053.6</v>
      </c>
      <c r="L5" s="25">
        <v>250000</v>
      </c>
      <c r="M5" s="38"/>
    </row>
    <row r="6" spans="1:13" ht="12" customHeight="1">
      <c r="A6" s="17" t="s">
        <v>11</v>
      </c>
      <c r="B6" s="171"/>
      <c r="C6" s="25">
        <v>287174.78</v>
      </c>
      <c r="D6" s="25">
        <v>312863.54</v>
      </c>
      <c r="E6" s="79">
        <v>322220.81</v>
      </c>
      <c r="F6" s="120">
        <v>331154</v>
      </c>
      <c r="G6" s="144">
        <v>404744.06</v>
      </c>
      <c r="H6" s="226">
        <v>226757.13</v>
      </c>
      <c r="I6" s="126">
        <v>424220.74</v>
      </c>
      <c r="J6" s="25">
        <v>500000</v>
      </c>
      <c r="K6" s="86">
        <v>284890.1</v>
      </c>
      <c r="L6" s="25">
        <v>500000</v>
      </c>
      <c r="M6" s="38"/>
    </row>
    <row r="7" spans="1:13" ht="12.75" hidden="1">
      <c r="A7" s="17"/>
      <c r="B7" s="171"/>
      <c r="C7" s="25"/>
      <c r="D7" s="25"/>
      <c r="E7" s="79"/>
      <c r="F7" s="120"/>
      <c r="G7" s="144"/>
      <c r="H7" s="226">
        <v>0</v>
      </c>
      <c r="I7" s="25"/>
      <c r="J7" s="25"/>
      <c r="K7" s="86">
        <v>0</v>
      </c>
      <c r="L7" s="25"/>
      <c r="M7" s="38"/>
    </row>
    <row r="8" spans="1:13" ht="12.75">
      <c r="A8" s="17" t="s">
        <v>12</v>
      </c>
      <c r="B8" s="171"/>
      <c r="C8" s="25">
        <v>33498</v>
      </c>
      <c r="D8" s="25">
        <v>33653.5</v>
      </c>
      <c r="E8" s="79">
        <v>38125</v>
      </c>
      <c r="F8" s="120">
        <v>26026.5</v>
      </c>
      <c r="G8" s="144">
        <v>41029</v>
      </c>
      <c r="H8" s="226">
        <v>48188</v>
      </c>
      <c r="I8" s="126">
        <v>57529</v>
      </c>
      <c r="J8" s="25">
        <v>70000</v>
      </c>
      <c r="K8" s="86">
        <v>39620</v>
      </c>
      <c r="L8" s="25">
        <v>70000</v>
      </c>
      <c r="M8" s="38"/>
    </row>
    <row r="9" spans="1:13" ht="12.75">
      <c r="A9" s="17" t="s">
        <v>13</v>
      </c>
      <c r="B9" s="171"/>
      <c r="C9" s="25">
        <v>113448.5</v>
      </c>
      <c r="D9" s="25">
        <v>100027</v>
      </c>
      <c r="E9" s="79">
        <v>130086</v>
      </c>
      <c r="F9" s="120">
        <v>511352</v>
      </c>
      <c r="G9" s="144">
        <v>152766.74</v>
      </c>
      <c r="H9" s="226">
        <v>201633</v>
      </c>
      <c r="I9" s="126">
        <v>158400</v>
      </c>
      <c r="J9" s="25">
        <v>250000</v>
      </c>
      <c r="K9" s="86">
        <v>81485</v>
      </c>
      <c r="L9" s="25">
        <v>200000</v>
      </c>
      <c r="M9" s="38"/>
    </row>
    <row r="10" spans="1:13" ht="12.75">
      <c r="A10" s="17" t="s">
        <v>14</v>
      </c>
      <c r="B10" s="171"/>
      <c r="C10" s="25">
        <v>75168</v>
      </c>
      <c r="D10" s="25">
        <v>129</v>
      </c>
      <c r="E10" s="79">
        <v>28435</v>
      </c>
      <c r="F10" s="120">
        <v>82435</v>
      </c>
      <c r="G10" s="144">
        <v>47909</v>
      </c>
      <c r="H10" s="226">
        <v>41523</v>
      </c>
      <c r="I10" s="126">
        <v>47068</v>
      </c>
      <c r="J10" s="160">
        <v>100000</v>
      </c>
      <c r="K10" s="86">
        <v>17300</v>
      </c>
      <c r="L10" s="160">
        <v>100000</v>
      </c>
      <c r="M10" s="38"/>
    </row>
    <row r="11" spans="1:13" ht="12.75">
      <c r="A11" s="17" t="s">
        <v>15</v>
      </c>
      <c r="B11" s="171"/>
      <c r="C11" s="25">
        <v>0</v>
      </c>
      <c r="D11" s="25">
        <v>0</v>
      </c>
      <c r="E11" s="79"/>
      <c r="F11" s="120"/>
      <c r="G11" s="144">
        <v>0</v>
      </c>
      <c r="H11" s="226">
        <v>0</v>
      </c>
      <c r="I11" s="25">
        <v>0</v>
      </c>
      <c r="J11" s="25">
        <v>0</v>
      </c>
      <c r="K11" s="86">
        <v>0</v>
      </c>
      <c r="L11" s="25">
        <v>0</v>
      </c>
      <c r="M11" s="38"/>
    </row>
    <row r="12" spans="1:13" ht="12.75">
      <c r="A12" s="17" t="s">
        <v>16</v>
      </c>
      <c r="B12" s="171"/>
      <c r="C12" s="25">
        <v>261192.09</v>
      </c>
      <c r="D12" s="25">
        <v>185827.1</v>
      </c>
      <c r="E12" s="79">
        <v>143166.11</v>
      </c>
      <c r="F12" s="120">
        <v>173258.39</v>
      </c>
      <c r="G12" s="144">
        <v>159124.16</v>
      </c>
      <c r="H12" s="226">
        <v>425086.03</v>
      </c>
      <c r="I12" s="126">
        <v>227738.68</v>
      </c>
      <c r="J12" s="25">
        <v>180000</v>
      </c>
      <c r="K12" s="86">
        <v>124447.76</v>
      </c>
      <c r="L12" s="25">
        <v>198000</v>
      </c>
      <c r="M12" s="38"/>
    </row>
    <row r="13" spans="1:13" ht="12.75">
      <c r="A13" s="17" t="s">
        <v>39</v>
      </c>
      <c r="B13" s="171"/>
      <c r="C13" s="25">
        <v>137493</v>
      </c>
      <c r="D13" s="25">
        <v>289313</v>
      </c>
      <c r="E13" s="79">
        <v>127709</v>
      </c>
      <c r="F13" s="120">
        <v>31800</v>
      </c>
      <c r="G13" s="144">
        <v>25200</v>
      </c>
      <c r="H13" s="226">
        <v>28076</v>
      </c>
      <c r="I13" s="126">
        <v>59769</v>
      </c>
      <c r="J13" s="25">
        <v>45000</v>
      </c>
      <c r="K13" s="86">
        <v>55688</v>
      </c>
      <c r="L13" s="25">
        <v>100000</v>
      </c>
      <c r="M13" s="38"/>
    </row>
    <row r="14" spans="1:13" ht="13.5" thickBot="1">
      <c r="A14" s="19" t="s">
        <v>18</v>
      </c>
      <c r="B14" s="171"/>
      <c r="C14" s="26">
        <v>0</v>
      </c>
      <c r="D14" s="26">
        <v>34249</v>
      </c>
      <c r="E14" s="26">
        <v>34245</v>
      </c>
      <c r="F14" s="103">
        <v>22740</v>
      </c>
      <c r="G14" s="144">
        <v>56216</v>
      </c>
      <c r="H14" s="226">
        <v>70212</v>
      </c>
      <c r="I14" s="126">
        <v>49121</v>
      </c>
      <c r="J14" s="26">
        <v>48000</v>
      </c>
      <c r="K14" s="222">
        <v>35980</v>
      </c>
      <c r="L14" s="26">
        <v>73000</v>
      </c>
      <c r="M14" s="38"/>
    </row>
    <row r="15" spans="1:13" ht="13.5" thickBot="1">
      <c r="A15" s="59" t="s">
        <v>7</v>
      </c>
      <c r="B15" s="51"/>
      <c r="C15" s="60">
        <f aca="true" t="shared" si="0" ref="C15:L15">SUM(C4:C14)</f>
        <v>1277659.9000000001</v>
      </c>
      <c r="D15" s="60">
        <f t="shared" si="0"/>
        <v>1396687.1800000002</v>
      </c>
      <c r="E15" s="60">
        <f t="shared" si="0"/>
        <v>1493628.2200000002</v>
      </c>
      <c r="F15" s="111">
        <f t="shared" si="0"/>
        <v>1737790.29</v>
      </c>
      <c r="G15" s="60">
        <f t="shared" si="0"/>
        <v>1433579.02</v>
      </c>
      <c r="H15" s="111">
        <f t="shared" si="0"/>
        <v>1513287.78</v>
      </c>
      <c r="I15" s="60">
        <f t="shared" si="0"/>
        <v>1521909.47</v>
      </c>
      <c r="J15" s="60">
        <f t="shared" si="0"/>
        <v>1671000</v>
      </c>
      <c r="K15" s="60">
        <f t="shared" si="0"/>
        <v>949393.46</v>
      </c>
      <c r="L15" s="60">
        <f t="shared" si="0"/>
        <v>1691000</v>
      </c>
      <c r="M15" s="38"/>
    </row>
    <row r="16" spans="1:13" ht="13.5" thickBot="1">
      <c r="A16" s="51"/>
      <c r="B16" s="5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46"/>
    </row>
    <row r="17" spans="1:13" ht="12.75">
      <c r="A17" s="16" t="s">
        <v>19</v>
      </c>
      <c r="B17" s="172"/>
      <c r="C17" s="23">
        <v>299734</v>
      </c>
      <c r="D17" s="23">
        <v>308362.5</v>
      </c>
      <c r="E17" s="80">
        <v>327172.5</v>
      </c>
      <c r="F17" s="121">
        <v>357765</v>
      </c>
      <c r="G17" s="145">
        <v>363020</v>
      </c>
      <c r="H17" s="145">
        <v>424042</v>
      </c>
      <c r="I17" s="180">
        <v>434884</v>
      </c>
      <c r="J17" s="73">
        <v>500000</v>
      </c>
      <c r="K17" s="223">
        <v>299721</v>
      </c>
      <c r="L17" s="23">
        <v>500000</v>
      </c>
      <c r="M17" s="38"/>
    </row>
    <row r="18" spans="1:13" ht="12.75">
      <c r="A18" s="17" t="s">
        <v>20</v>
      </c>
      <c r="B18" s="171"/>
      <c r="C18" s="25">
        <v>112525</v>
      </c>
      <c r="D18" s="25">
        <v>133753</v>
      </c>
      <c r="E18" s="79">
        <v>156405</v>
      </c>
      <c r="F18" s="120">
        <v>155316.5</v>
      </c>
      <c r="G18" s="144">
        <v>162775</v>
      </c>
      <c r="H18" s="144">
        <v>210450</v>
      </c>
      <c r="I18" s="126">
        <v>217500</v>
      </c>
      <c r="J18" s="74">
        <v>180000</v>
      </c>
      <c r="K18" s="224">
        <v>132450</v>
      </c>
      <c r="L18" s="25">
        <v>200000</v>
      </c>
      <c r="M18" s="38"/>
    </row>
    <row r="19" spans="1:13" ht="12.75">
      <c r="A19" s="17" t="s">
        <v>21</v>
      </c>
      <c r="B19" s="171"/>
      <c r="C19" s="25">
        <v>410</v>
      </c>
      <c r="D19" s="25">
        <v>0</v>
      </c>
      <c r="E19" s="79">
        <v>300</v>
      </c>
      <c r="F19" s="120">
        <v>25643</v>
      </c>
      <c r="G19" s="144">
        <v>140</v>
      </c>
      <c r="H19" s="144">
        <v>0</v>
      </c>
      <c r="I19" s="126">
        <v>0</v>
      </c>
      <c r="J19" s="74">
        <v>500</v>
      </c>
      <c r="K19" s="224">
        <v>0</v>
      </c>
      <c r="L19" s="25">
        <v>0</v>
      </c>
      <c r="M19" s="38"/>
    </row>
    <row r="20" spans="1:13" ht="12.75">
      <c r="A20" s="17" t="s">
        <v>22</v>
      </c>
      <c r="B20" s="171"/>
      <c r="C20" s="25">
        <v>285</v>
      </c>
      <c r="D20" s="25">
        <v>358.54</v>
      </c>
      <c r="E20" s="79">
        <v>2383.33</v>
      </c>
      <c r="F20" s="120">
        <v>3227.46</v>
      </c>
      <c r="G20" s="144">
        <v>3583.99</v>
      </c>
      <c r="H20" s="144">
        <v>1216.43</v>
      </c>
      <c r="I20" s="126">
        <v>1126.82</v>
      </c>
      <c r="J20" s="74">
        <v>500</v>
      </c>
      <c r="K20" s="224">
        <v>865.75</v>
      </c>
      <c r="L20" s="25">
        <v>1000</v>
      </c>
      <c r="M20" s="38"/>
    </row>
    <row r="21" spans="1:13" ht="12.75">
      <c r="A21" s="17" t="s">
        <v>28</v>
      </c>
      <c r="B21" s="171"/>
      <c r="C21" s="25">
        <v>0</v>
      </c>
      <c r="D21" s="25">
        <v>0</v>
      </c>
      <c r="E21" s="81">
        <v>0</v>
      </c>
      <c r="F21" s="118"/>
      <c r="G21" s="144">
        <v>0</v>
      </c>
      <c r="H21" s="144">
        <v>0</v>
      </c>
      <c r="I21" s="126">
        <v>837</v>
      </c>
      <c r="J21" s="74"/>
      <c r="K21" s="224">
        <v>346</v>
      </c>
      <c r="L21" s="25">
        <v>0</v>
      </c>
      <c r="M21" s="38"/>
    </row>
    <row r="22" spans="1:13" ht="13.5" thickBot="1">
      <c r="A22" s="19" t="s">
        <v>40</v>
      </c>
      <c r="B22" s="51"/>
      <c r="C22" s="26">
        <v>115849</v>
      </c>
      <c r="D22" s="26">
        <v>149530</v>
      </c>
      <c r="E22" s="26">
        <v>0</v>
      </c>
      <c r="F22" s="103"/>
      <c r="G22" s="26"/>
      <c r="H22" s="197"/>
      <c r="I22" s="26"/>
      <c r="J22" s="75"/>
      <c r="K22" s="103"/>
      <c r="L22" s="26"/>
      <c r="M22" s="38"/>
    </row>
    <row r="23" spans="1:13" ht="13.5" thickBot="1">
      <c r="A23" s="59" t="s">
        <v>8</v>
      </c>
      <c r="B23" s="51"/>
      <c r="C23" s="60">
        <f>SUM(C17:C22)</f>
        <v>528803</v>
      </c>
      <c r="D23" s="60">
        <f aca="true" t="shared" si="1" ref="D23:L23">SUM(D17:D22)</f>
        <v>592004.04</v>
      </c>
      <c r="E23" s="60">
        <f t="shared" si="1"/>
        <v>486260.83</v>
      </c>
      <c r="F23" s="111">
        <f t="shared" si="1"/>
        <v>541951.96</v>
      </c>
      <c r="G23" s="60">
        <f t="shared" si="1"/>
        <v>529518.99</v>
      </c>
      <c r="H23" s="60">
        <f t="shared" si="1"/>
        <v>635708.43</v>
      </c>
      <c r="I23" s="60">
        <f t="shared" si="1"/>
        <v>654347.82</v>
      </c>
      <c r="J23" s="122">
        <f t="shared" si="1"/>
        <v>681000</v>
      </c>
      <c r="K23" s="111">
        <f t="shared" si="1"/>
        <v>433382.75</v>
      </c>
      <c r="L23" s="60">
        <f t="shared" si="1"/>
        <v>701000</v>
      </c>
      <c r="M23" s="38"/>
    </row>
    <row r="24" spans="1:13" ht="13.5" thickBot="1">
      <c r="A24" s="51"/>
      <c r="B24" s="51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46"/>
    </row>
    <row r="25" spans="1:13" ht="13.5" thickBot="1">
      <c r="A25" s="55" t="s">
        <v>0</v>
      </c>
      <c r="B25" s="51"/>
      <c r="C25" s="60">
        <v>749000</v>
      </c>
      <c r="D25" s="60">
        <v>818285</v>
      </c>
      <c r="E25" s="94">
        <v>996844</v>
      </c>
      <c r="F25" s="95">
        <v>1197000</v>
      </c>
      <c r="G25" s="142">
        <v>929000</v>
      </c>
      <c r="H25" s="142">
        <v>882000</v>
      </c>
      <c r="I25" s="60">
        <v>882000</v>
      </c>
      <c r="J25" s="60">
        <v>990000</v>
      </c>
      <c r="K25" s="142">
        <v>494000</v>
      </c>
      <c r="L25" s="60">
        <v>990000</v>
      </c>
      <c r="M25" s="38"/>
    </row>
    <row r="26" spans="1:13" ht="5.25" customHeight="1" thickBot="1">
      <c r="A26" s="51"/>
      <c r="B26" s="51"/>
      <c r="C26" s="64"/>
      <c r="D26" s="64"/>
      <c r="E26" s="64"/>
      <c r="F26" s="64"/>
      <c r="G26" s="64"/>
      <c r="H26"/>
      <c r="I26"/>
      <c r="J26"/>
      <c r="K26"/>
      <c r="L26"/>
      <c r="M26" s="46"/>
    </row>
    <row r="27" spans="1:13" ht="13.5" thickBot="1">
      <c r="A27" s="96" t="s">
        <v>1</v>
      </c>
      <c r="B27" s="97"/>
      <c r="C27" s="98">
        <f aca="true" t="shared" si="2" ref="C27:L27">C25+C23-C15</f>
        <v>143.0999999998603</v>
      </c>
      <c r="D27" s="98">
        <f t="shared" si="2"/>
        <v>13601.85999999987</v>
      </c>
      <c r="E27" s="98">
        <f t="shared" si="2"/>
        <v>-10523.39000000013</v>
      </c>
      <c r="F27" s="98">
        <f t="shared" si="2"/>
        <v>1161.6699999999255</v>
      </c>
      <c r="G27" s="98">
        <f>G25+G23-G15</f>
        <v>24939.969999999972</v>
      </c>
      <c r="H27" s="99">
        <f>H25+H23-H15</f>
        <v>4420.65000000014</v>
      </c>
      <c r="I27" s="99">
        <f>I25+I23-I15</f>
        <v>14438.34999999986</v>
      </c>
      <c r="J27" s="99">
        <f>J25+J23-J15</f>
        <v>0</v>
      </c>
      <c r="K27" s="98">
        <f t="shared" si="2"/>
        <v>-22010.709999999963</v>
      </c>
      <c r="L27" s="99">
        <f t="shared" si="2"/>
        <v>0</v>
      </c>
      <c r="M27" s="100"/>
    </row>
    <row r="28" spans="1:13" ht="12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/>
      <c r="L28"/>
      <c r="M28" s="38"/>
    </row>
    <row r="29" spans="1:12" ht="13.5" hidden="1" thickBot="1">
      <c r="A29" s="69"/>
      <c r="B29" s="3"/>
      <c r="C29" s="3"/>
      <c r="D29" s="3"/>
      <c r="E29" s="3"/>
      <c r="F29" s="3"/>
      <c r="G29" s="3"/>
      <c r="H29" s="3"/>
      <c r="I29" s="3"/>
      <c r="J29" s="3"/>
      <c r="K29" s="21" t="s">
        <v>29</v>
      </c>
      <c r="L29" s="1">
        <f>L25-H25</f>
        <v>108000</v>
      </c>
    </row>
    <row r="30" spans="1:12" ht="13.5" hidden="1" thickBot="1">
      <c r="A30" s="51" t="s">
        <v>26</v>
      </c>
      <c r="B30" s="3"/>
      <c r="C30" s="3"/>
      <c r="D30" s="3"/>
      <c r="E30" s="3"/>
      <c r="F30" s="3"/>
      <c r="G30" s="3"/>
      <c r="H30" s="3"/>
      <c r="I30" s="3"/>
      <c r="J30" s="3"/>
      <c r="K30" s="67" t="s">
        <v>27</v>
      </c>
      <c r="L30" s="68">
        <f>L29/H25</f>
        <v>0.12244897959183673</v>
      </c>
    </row>
    <row r="31" spans="2:12" ht="12.75">
      <c r="B31"/>
      <c r="C31"/>
      <c r="D31"/>
      <c r="E31"/>
      <c r="F31"/>
      <c r="G31"/>
      <c r="H31"/>
      <c r="I31"/>
      <c r="J31"/>
      <c r="K31"/>
      <c r="L31"/>
    </row>
    <row r="32" s="229" customFormat="1" ht="12.75">
      <c r="A32" s="36"/>
    </row>
    <row r="33" spans="1:12" s="229" customFormat="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s="229" customFormat="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6" ht="12.75">
      <c r="A36" s="227">
        <v>41183</v>
      </c>
    </row>
    <row r="37" ht="12.75">
      <c r="A37" s="85" t="s">
        <v>26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K1" sqref="K1"/>
    </sheetView>
  </sheetViews>
  <sheetFormatPr defaultColWidth="9.00390625" defaultRowHeight="12.75"/>
  <cols>
    <col min="1" max="1" width="21.625" style="36" customWidth="1"/>
    <col min="2" max="2" width="1.25" style="36" customWidth="1"/>
    <col min="3" max="10" width="11.75390625" style="36" customWidth="1"/>
    <col min="11" max="13" width="11.75390625" style="0" customWidth="1"/>
  </cols>
  <sheetData>
    <row r="1" spans="1:14" ht="15.75">
      <c r="A1" s="4" t="s">
        <v>52</v>
      </c>
      <c r="B1" s="4"/>
      <c r="C1" s="4"/>
      <c r="D1" s="4"/>
      <c r="E1" s="4" t="s">
        <v>41</v>
      </c>
      <c r="F1" s="4"/>
      <c r="G1" s="4"/>
      <c r="H1" s="4"/>
      <c r="I1" s="4"/>
      <c r="J1" s="4"/>
      <c r="K1" s="4"/>
      <c r="L1" s="4"/>
      <c r="M1" s="44"/>
      <c r="N1" s="36"/>
    </row>
    <row r="2" spans="1:14" ht="13.5" thickBot="1">
      <c r="A2" s="51"/>
      <c r="B2" s="51"/>
      <c r="C2" s="52"/>
      <c r="D2" s="52"/>
      <c r="E2" s="52"/>
      <c r="F2" s="52"/>
      <c r="G2" s="52"/>
      <c r="H2" s="52"/>
      <c r="I2" s="52"/>
      <c r="J2" s="52"/>
      <c r="K2" s="53"/>
      <c r="L2" s="54"/>
      <c r="M2" s="92"/>
      <c r="N2" s="37"/>
    </row>
    <row r="3" spans="1:14" ht="36.75" thickBot="1">
      <c r="A3" s="55"/>
      <c r="B3" s="51"/>
      <c r="C3" s="56" t="s">
        <v>33</v>
      </c>
      <c r="D3" s="56" t="s">
        <v>34</v>
      </c>
      <c r="E3" s="56" t="s">
        <v>36</v>
      </c>
      <c r="F3" s="116" t="s">
        <v>44</v>
      </c>
      <c r="G3" s="56" t="s">
        <v>45</v>
      </c>
      <c r="H3" s="56" t="s">
        <v>46</v>
      </c>
      <c r="I3" s="56" t="s">
        <v>48</v>
      </c>
      <c r="J3" s="56" t="s">
        <v>49</v>
      </c>
      <c r="K3" s="57" t="s">
        <v>50</v>
      </c>
      <c r="L3" s="56" t="s">
        <v>51</v>
      </c>
      <c r="M3" s="45"/>
      <c r="N3" s="45"/>
    </row>
    <row r="4" spans="1:14" ht="12.75">
      <c r="A4" s="16" t="s">
        <v>9</v>
      </c>
      <c r="B4" s="173"/>
      <c r="C4" s="23">
        <v>26632.8</v>
      </c>
      <c r="D4" s="23">
        <v>435202.3</v>
      </c>
      <c r="E4" s="79">
        <v>241726.9</v>
      </c>
      <c r="F4" s="123">
        <v>228853</v>
      </c>
      <c r="G4" s="147">
        <v>150961.6</v>
      </c>
      <c r="H4" s="207">
        <v>155795.2</v>
      </c>
      <c r="I4" s="180">
        <v>135008</v>
      </c>
      <c r="J4" s="23">
        <v>208000</v>
      </c>
      <c r="K4" s="220">
        <v>18699.8</v>
      </c>
      <c r="L4" s="23">
        <v>192000</v>
      </c>
      <c r="M4" s="38"/>
      <c r="N4" s="38"/>
    </row>
    <row r="5" spans="1:14" ht="12.75">
      <c r="A5" s="17" t="s">
        <v>10</v>
      </c>
      <c r="B5" s="174"/>
      <c r="C5" s="25">
        <v>231238.38</v>
      </c>
      <c r="D5" s="25">
        <v>199102.54</v>
      </c>
      <c r="E5" s="79">
        <v>214680.07</v>
      </c>
      <c r="F5" s="124">
        <v>262350.7</v>
      </c>
      <c r="G5" s="148">
        <v>362092.94</v>
      </c>
      <c r="H5" s="208">
        <v>258279.16</v>
      </c>
      <c r="I5" s="126">
        <v>154200.08</v>
      </c>
      <c r="J5" s="25">
        <v>133000</v>
      </c>
      <c r="K5" s="86">
        <v>78658.1</v>
      </c>
      <c r="L5" s="25">
        <v>150000</v>
      </c>
      <c r="M5" s="38"/>
      <c r="N5" s="38"/>
    </row>
    <row r="6" spans="1:14" ht="12" customHeight="1">
      <c r="A6" s="17" t="s">
        <v>11</v>
      </c>
      <c r="B6" s="174"/>
      <c r="C6" s="25">
        <v>238487</v>
      </c>
      <c r="D6" s="25">
        <v>248804.68</v>
      </c>
      <c r="E6" s="79">
        <v>248468.2</v>
      </c>
      <c r="F6" s="124">
        <v>244338.4</v>
      </c>
      <c r="G6" s="148">
        <v>226726.55</v>
      </c>
      <c r="H6" s="208">
        <v>238929.07</v>
      </c>
      <c r="I6" s="126">
        <v>236183.19</v>
      </c>
      <c r="J6" s="25">
        <v>350000</v>
      </c>
      <c r="K6" s="86">
        <v>153564</v>
      </c>
      <c r="L6" s="25">
        <v>400000</v>
      </c>
      <c r="M6" s="38"/>
      <c r="N6" s="38"/>
    </row>
    <row r="7" spans="1:14" ht="12.75" hidden="1">
      <c r="A7" s="17"/>
      <c r="B7" s="174"/>
      <c r="C7" s="25"/>
      <c r="D7" s="25"/>
      <c r="E7" s="79"/>
      <c r="F7" s="124"/>
      <c r="G7" s="148"/>
      <c r="H7" s="208">
        <v>0</v>
      </c>
      <c r="I7" s="25"/>
      <c r="J7" s="25"/>
      <c r="K7" s="86">
        <v>0</v>
      </c>
      <c r="L7" s="25"/>
      <c r="M7" s="38"/>
      <c r="N7" s="38"/>
    </row>
    <row r="8" spans="1:14" ht="12.75">
      <c r="A8" s="17" t="s">
        <v>12</v>
      </c>
      <c r="B8" s="174"/>
      <c r="C8" s="25">
        <v>20243</v>
      </c>
      <c r="D8" s="25">
        <v>22826</v>
      </c>
      <c r="E8" s="79">
        <v>30646.5</v>
      </c>
      <c r="F8" s="124">
        <v>30096</v>
      </c>
      <c r="G8" s="148">
        <v>36305</v>
      </c>
      <c r="H8" s="208">
        <v>17441</v>
      </c>
      <c r="I8" s="126">
        <v>6708</v>
      </c>
      <c r="J8" s="25">
        <v>50000</v>
      </c>
      <c r="K8" s="86">
        <v>9664</v>
      </c>
      <c r="L8" s="25">
        <v>30000</v>
      </c>
      <c r="M8" s="38"/>
      <c r="N8" s="38"/>
    </row>
    <row r="9" spans="1:14" ht="12.75">
      <c r="A9" s="17" t="s">
        <v>13</v>
      </c>
      <c r="B9" s="174"/>
      <c r="C9" s="25">
        <v>0</v>
      </c>
      <c r="D9" s="25">
        <v>0</v>
      </c>
      <c r="E9" s="79">
        <v>0</v>
      </c>
      <c r="F9" s="125">
        <v>0</v>
      </c>
      <c r="G9" s="148">
        <v>0</v>
      </c>
      <c r="H9" s="208">
        <v>0</v>
      </c>
      <c r="I9" s="126">
        <v>0</v>
      </c>
      <c r="J9" s="25">
        <v>0</v>
      </c>
      <c r="K9" s="86">
        <v>0</v>
      </c>
      <c r="L9" s="25">
        <v>0</v>
      </c>
      <c r="M9" s="38"/>
      <c r="N9" s="38"/>
    </row>
    <row r="10" spans="1:14" ht="12.75">
      <c r="A10" s="17" t="s">
        <v>14</v>
      </c>
      <c r="B10" s="174"/>
      <c r="C10" s="25">
        <v>70650</v>
      </c>
      <c r="D10" s="25">
        <v>29151</v>
      </c>
      <c r="E10" s="79">
        <v>54946</v>
      </c>
      <c r="F10" s="124">
        <v>57814.44</v>
      </c>
      <c r="G10" s="148">
        <v>60216</v>
      </c>
      <c r="H10" s="208">
        <v>58763.28</v>
      </c>
      <c r="I10" s="126">
        <v>49925</v>
      </c>
      <c r="J10" s="25">
        <v>80000</v>
      </c>
      <c r="K10" s="86">
        <v>32176.36</v>
      </c>
      <c r="L10" s="25">
        <v>80000</v>
      </c>
      <c r="M10" s="38"/>
      <c r="N10" s="38"/>
    </row>
    <row r="11" spans="1:14" ht="12.75">
      <c r="A11" s="17" t="s">
        <v>15</v>
      </c>
      <c r="B11" s="174"/>
      <c r="C11" s="25">
        <v>78160.5</v>
      </c>
      <c r="D11" s="25">
        <v>116934.5</v>
      </c>
      <c r="E11" s="79">
        <v>106384.5</v>
      </c>
      <c r="F11" s="124">
        <v>139452.5</v>
      </c>
      <c r="G11" s="148">
        <v>167717</v>
      </c>
      <c r="H11" s="208">
        <v>155330</v>
      </c>
      <c r="I11" s="126">
        <v>131079</v>
      </c>
      <c r="J11" s="25">
        <v>200000</v>
      </c>
      <c r="K11" s="86">
        <v>94022</v>
      </c>
      <c r="L11" s="25">
        <v>200000</v>
      </c>
      <c r="M11" s="38"/>
      <c r="N11" s="38"/>
    </row>
    <row r="12" spans="1:14" ht="12.75">
      <c r="A12" s="17" t="s">
        <v>16</v>
      </c>
      <c r="B12" s="174"/>
      <c r="C12" s="25">
        <v>287842.22</v>
      </c>
      <c r="D12" s="25">
        <v>164996.45</v>
      </c>
      <c r="E12" s="79">
        <v>182270.58</v>
      </c>
      <c r="F12" s="124">
        <v>181789.16</v>
      </c>
      <c r="G12" s="148">
        <v>174628.65</v>
      </c>
      <c r="H12" s="208">
        <v>300954.01</v>
      </c>
      <c r="I12" s="126">
        <v>300507</v>
      </c>
      <c r="J12" s="25">
        <v>180000</v>
      </c>
      <c r="K12" s="222">
        <v>132611.3</v>
      </c>
      <c r="L12" s="25">
        <v>200000</v>
      </c>
      <c r="M12" s="38"/>
      <c r="N12" s="38"/>
    </row>
    <row r="13" spans="1:14" ht="12.75">
      <c r="A13" s="17" t="s">
        <v>17</v>
      </c>
      <c r="B13" s="174"/>
      <c r="C13" s="25">
        <v>84132</v>
      </c>
      <c r="D13" s="25">
        <v>104826.2</v>
      </c>
      <c r="E13" s="79">
        <v>53390</v>
      </c>
      <c r="F13" s="124">
        <v>31200</v>
      </c>
      <c r="G13" s="148">
        <v>54000</v>
      </c>
      <c r="H13" s="208">
        <v>37200</v>
      </c>
      <c r="I13" s="126">
        <v>83161</v>
      </c>
      <c r="J13" s="25">
        <v>50000</v>
      </c>
      <c r="K13" s="86">
        <v>18600</v>
      </c>
      <c r="L13" s="25">
        <v>48000</v>
      </c>
      <c r="M13" s="38"/>
      <c r="N13" s="38"/>
    </row>
    <row r="14" spans="1:14" ht="12.75">
      <c r="A14" s="18" t="s">
        <v>35</v>
      </c>
      <c r="B14" s="174"/>
      <c r="C14" s="27">
        <v>365000</v>
      </c>
      <c r="D14" s="27">
        <v>336362.8</v>
      </c>
      <c r="E14" s="79">
        <v>359960</v>
      </c>
      <c r="F14" s="125">
        <v>0</v>
      </c>
      <c r="G14" s="148">
        <v>0</v>
      </c>
      <c r="H14" s="27">
        <v>0</v>
      </c>
      <c r="I14" s="205">
        <v>0</v>
      </c>
      <c r="J14" s="27">
        <v>0</v>
      </c>
      <c r="K14" s="86">
        <v>0</v>
      </c>
      <c r="L14" s="27">
        <v>0</v>
      </c>
      <c r="M14" s="38"/>
      <c r="N14" s="38"/>
    </row>
    <row r="15" spans="1:14" ht="13.5" thickBot="1">
      <c r="A15" s="19" t="s">
        <v>18</v>
      </c>
      <c r="B15" s="51"/>
      <c r="C15" s="26">
        <v>0</v>
      </c>
      <c r="D15" s="26">
        <v>22478</v>
      </c>
      <c r="E15" s="26">
        <v>22478</v>
      </c>
      <c r="F15" s="124">
        <v>21311</v>
      </c>
      <c r="G15" s="126">
        <v>7760.8</v>
      </c>
      <c r="H15" s="26">
        <v>0</v>
      </c>
      <c r="I15" s="26">
        <v>0</v>
      </c>
      <c r="J15" s="26">
        <v>0</v>
      </c>
      <c r="K15" s="86">
        <v>0</v>
      </c>
      <c r="L15" s="26">
        <v>0</v>
      </c>
      <c r="M15" s="38"/>
      <c r="N15" s="38"/>
    </row>
    <row r="16" spans="1:14" ht="13.5" thickBot="1">
      <c r="A16" s="59" t="s">
        <v>7</v>
      </c>
      <c r="B16" s="51"/>
      <c r="C16" s="60">
        <f>SUM(C4:C15)</f>
        <v>1402385.9</v>
      </c>
      <c r="D16" s="60">
        <f aca="true" t="shared" si="0" ref="D16:L16">SUM(D4:D15)</f>
        <v>1680684.47</v>
      </c>
      <c r="E16" s="60">
        <f t="shared" si="0"/>
        <v>1514950.75</v>
      </c>
      <c r="F16" s="111">
        <f t="shared" si="0"/>
        <v>1197205.2</v>
      </c>
      <c r="G16" s="60">
        <f t="shared" si="0"/>
        <v>1240408.54</v>
      </c>
      <c r="H16" s="60">
        <f t="shared" si="0"/>
        <v>1222691.72</v>
      </c>
      <c r="I16" s="60">
        <f t="shared" si="0"/>
        <v>1096771.27</v>
      </c>
      <c r="J16" s="60">
        <f t="shared" si="0"/>
        <v>1251000</v>
      </c>
      <c r="K16" s="60">
        <f t="shared" si="0"/>
        <v>537995.56</v>
      </c>
      <c r="L16" s="60">
        <f t="shared" si="0"/>
        <v>1300000</v>
      </c>
      <c r="M16" s="46"/>
      <c r="N16" s="46"/>
    </row>
    <row r="17" spans="1:14" ht="13.5" thickBot="1">
      <c r="A17" s="51"/>
      <c r="B17" s="5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8"/>
      <c r="N17" s="38"/>
    </row>
    <row r="18" spans="1:14" ht="12.75">
      <c r="A18" s="16" t="s">
        <v>19</v>
      </c>
      <c r="B18" s="175"/>
      <c r="C18" s="23">
        <v>232879</v>
      </c>
      <c r="D18" s="23">
        <v>237583</v>
      </c>
      <c r="E18" s="80">
        <v>252474</v>
      </c>
      <c r="F18" s="127">
        <v>230005</v>
      </c>
      <c r="G18" s="176">
        <v>228489</v>
      </c>
      <c r="H18" s="209">
        <v>245707</v>
      </c>
      <c r="I18" s="180">
        <v>211264</v>
      </c>
      <c r="J18" s="23">
        <v>350000</v>
      </c>
      <c r="K18" s="221">
        <v>167549</v>
      </c>
      <c r="L18" s="23">
        <v>400000</v>
      </c>
      <c r="M18" s="38"/>
      <c r="N18" s="38"/>
    </row>
    <row r="19" spans="1:14" ht="12.75">
      <c r="A19" s="17" t="s">
        <v>20</v>
      </c>
      <c r="B19" s="174"/>
      <c r="C19" s="25">
        <v>91625</v>
      </c>
      <c r="D19" s="25">
        <v>86539</v>
      </c>
      <c r="E19" s="79">
        <v>84952.5</v>
      </c>
      <c r="F19" s="124">
        <v>83657.5</v>
      </c>
      <c r="G19" s="148">
        <v>108500</v>
      </c>
      <c r="H19" s="210">
        <v>116550</v>
      </c>
      <c r="I19" s="126">
        <v>105000</v>
      </c>
      <c r="J19" s="25">
        <v>90000</v>
      </c>
      <c r="K19" s="86">
        <v>58350</v>
      </c>
      <c r="L19" s="25">
        <v>90000</v>
      </c>
      <c r="M19" s="38"/>
      <c r="N19" s="38"/>
    </row>
    <row r="20" spans="1:14" ht="12.75">
      <c r="A20" s="17" t="s">
        <v>21</v>
      </c>
      <c r="B20" s="174"/>
      <c r="C20" s="25">
        <v>1320</v>
      </c>
      <c r="D20" s="25">
        <v>1536</v>
      </c>
      <c r="E20" s="79">
        <v>316</v>
      </c>
      <c r="F20" s="124">
        <v>632</v>
      </c>
      <c r="G20" s="148">
        <v>640</v>
      </c>
      <c r="H20" s="210">
        <v>0</v>
      </c>
      <c r="I20" s="126">
        <v>270</v>
      </c>
      <c r="J20" s="25">
        <v>500</v>
      </c>
      <c r="K20" s="86">
        <v>316</v>
      </c>
      <c r="L20" s="25">
        <v>1000</v>
      </c>
      <c r="M20" s="38"/>
      <c r="N20" s="38"/>
    </row>
    <row r="21" spans="1:14" ht="12.75">
      <c r="A21" s="17" t="s">
        <v>22</v>
      </c>
      <c r="B21" s="174"/>
      <c r="C21" s="25">
        <v>331.4</v>
      </c>
      <c r="D21" s="25">
        <v>444.62</v>
      </c>
      <c r="E21" s="79">
        <v>3150.17</v>
      </c>
      <c r="F21" s="124">
        <v>3453.43</v>
      </c>
      <c r="G21" s="148">
        <v>3187.46</v>
      </c>
      <c r="H21" s="210">
        <v>901.69</v>
      </c>
      <c r="I21" s="126">
        <v>928.11</v>
      </c>
      <c r="J21" s="25">
        <v>2000</v>
      </c>
      <c r="K21" s="86">
        <v>541.47</v>
      </c>
      <c r="L21" s="25">
        <v>1000</v>
      </c>
      <c r="M21" s="38"/>
      <c r="N21" s="38"/>
    </row>
    <row r="22" spans="1:14" ht="12.75">
      <c r="A22" s="17" t="s">
        <v>28</v>
      </c>
      <c r="B22" s="174"/>
      <c r="C22" s="25">
        <v>2810.5</v>
      </c>
      <c r="D22" s="25">
        <v>168723.29</v>
      </c>
      <c r="E22" s="79">
        <v>0</v>
      </c>
      <c r="F22" s="124">
        <v>11042</v>
      </c>
      <c r="G22" s="148">
        <v>5745</v>
      </c>
      <c r="H22" s="74"/>
      <c r="I22" s="205">
        <v>12360</v>
      </c>
      <c r="J22" s="25">
        <v>500</v>
      </c>
      <c r="K22" s="86">
        <v>0</v>
      </c>
      <c r="L22" s="25">
        <v>0</v>
      </c>
      <c r="M22" s="43"/>
      <c r="N22" s="43"/>
    </row>
    <row r="23" spans="1:14" ht="13.5" thickBot="1">
      <c r="A23" s="19" t="s">
        <v>40</v>
      </c>
      <c r="B23" s="51"/>
      <c r="C23" s="26">
        <v>74420</v>
      </c>
      <c r="D23" s="26">
        <v>65341</v>
      </c>
      <c r="E23" s="82">
        <v>5990</v>
      </c>
      <c r="F23" s="128">
        <v>0</v>
      </c>
      <c r="G23" s="82"/>
      <c r="H23" s="75"/>
      <c r="I23" s="26"/>
      <c r="J23" s="26"/>
      <c r="K23" s="26"/>
      <c r="L23" s="26"/>
      <c r="M23" s="46"/>
      <c r="N23" s="46"/>
    </row>
    <row r="24" spans="1:14" ht="13.5" thickBot="1">
      <c r="A24" s="59" t="s">
        <v>8</v>
      </c>
      <c r="B24" s="51"/>
      <c r="C24" s="60">
        <f>SUM(C18:C23)</f>
        <v>403385.9</v>
      </c>
      <c r="D24" s="60">
        <f aca="true" t="shared" si="1" ref="D24:L24">SUM(D18:D23)</f>
        <v>560166.91</v>
      </c>
      <c r="E24" s="60">
        <f t="shared" si="1"/>
        <v>346882.67</v>
      </c>
      <c r="F24" s="111">
        <f t="shared" si="1"/>
        <v>328789.93</v>
      </c>
      <c r="G24" s="60">
        <f t="shared" si="1"/>
        <v>346561.46</v>
      </c>
      <c r="H24" s="122">
        <f t="shared" si="1"/>
        <v>363158.69</v>
      </c>
      <c r="I24" s="60">
        <f t="shared" si="1"/>
        <v>329822.11</v>
      </c>
      <c r="J24" s="60">
        <f t="shared" si="1"/>
        <v>443000</v>
      </c>
      <c r="K24" s="60">
        <f t="shared" si="1"/>
        <v>226756.47</v>
      </c>
      <c r="L24" s="60">
        <f t="shared" si="1"/>
        <v>492000</v>
      </c>
      <c r="M24" s="38"/>
      <c r="N24" s="38"/>
    </row>
    <row r="25" spans="1:14" ht="13.5" thickBot="1">
      <c r="A25" s="51"/>
      <c r="B25" s="51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38"/>
      <c r="N25" s="38"/>
    </row>
    <row r="26" spans="1:14" ht="13.5" thickBot="1">
      <c r="A26" s="55" t="s">
        <v>0</v>
      </c>
      <c r="B26" s="51"/>
      <c r="C26" s="60">
        <v>999000</v>
      </c>
      <c r="D26" s="60">
        <v>1150000</v>
      </c>
      <c r="E26" s="60">
        <v>1195000</v>
      </c>
      <c r="F26" s="87">
        <v>870000</v>
      </c>
      <c r="G26" s="146">
        <v>904000</v>
      </c>
      <c r="H26" s="146">
        <v>858000</v>
      </c>
      <c r="I26" s="60">
        <v>808000</v>
      </c>
      <c r="J26" s="60">
        <v>808000</v>
      </c>
      <c r="K26" s="154">
        <v>404000</v>
      </c>
      <c r="L26" s="60">
        <v>808000</v>
      </c>
      <c r="M26" s="38"/>
      <c r="N26" s="38"/>
    </row>
    <row r="27" spans="1:14" ht="6.75" customHeight="1" thickBot="1">
      <c r="A27" s="51"/>
      <c r="B27" s="51"/>
      <c r="C27" s="64"/>
      <c r="D27" s="64"/>
      <c r="E27" s="64"/>
      <c r="F27" s="64"/>
      <c r="G27" s="64"/>
      <c r="H27"/>
      <c r="I27"/>
      <c r="J27"/>
      <c r="M27" s="38"/>
      <c r="N27" s="38"/>
    </row>
    <row r="28" spans="1:14" ht="13.5" thickBot="1">
      <c r="A28" s="65" t="s">
        <v>1</v>
      </c>
      <c r="B28" s="3"/>
      <c r="C28" s="66">
        <f aca="true" t="shared" si="2" ref="C28:L28">C26+C24-C16</f>
        <v>0</v>
      </c>
      <c r="D28" s="66">
        <f t="shared" si="2"/>
        <v>29482.440000000177</v>
      </c>
      <c r="E28" s="66">
        <f t="shared" si="2"/>
        <v>26931.919999999925</v>
      </c>
      <c r="F28" s="66">
        <f t="shared" si="2"/>
        <v>1584.7299999999814</v>
      </c>
      <c r="G28" s="66">
        <f>G26+G24-G16</f>
        <v>10152.919999999925</v>
      </c>
      <c r="H28" s="115">
        <f>H26+H24-H16</f>
        <v>-1533.030000000028</v>
      </c>
      <c r="I28" s="115">
        <f>I26+I24-I16</f>
        <v>41050.83999999985</v>
      </c>
      <c r="J28" s="115">
        <f>J26+J24-J16</f>
        <v>0</v>
      </c>
      <c r="K28" s="66">
        <f t="shared" si="2"/>
        <v>92760.90999999992</v>
      </c>
      <c r="L28" s="115">
        <f t="shared" si="2"/>
        <v>0</v>
      </c>
      <c r="M28" s="47"/>
      <c r="N28" s="93"/>
    </row>
    <row r="29" spans="1:14" ht="10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M29" s="43"/>
      <c r="N29" s="36"/>
    </row>
    <row r="30" spans="1:12" ht="13.5" hidden="1" thickBot="1">
      <c r="A30" s="69"/>
      <c r="B30" s="3"/>
      <c r="C30" s="3"/>
      <c r="D30" s="3"/>
      <c r="E30" s="3"/>
      <c r="F30" s="3"/>
      <c r="G30" s="3"/>
      <c r="H30" s="3"/>
      <c r="I30" s="3"/>
      <c r="J30" s="3"/>
      <c r="K30" s="21" t="s">
        <v>29</v>
      </c>
      <c r="L30" s="1">
        <f>L26-H26</f>
        <v>-50000</v>
      </c>
    </row>
    <row r="31" spans="1:12" ht="13.5" hidden="1" thickBot="1">
      <c r="A31" s="51" t="s">
        <v>26</v>
      </c>
      <c r="B31" s="3"/>
      <c r="C31" s="3"/>
      <c r="D31" s="3"/>
      <c r="E31" s="3"/>
      <c r="F31" s="3"/>
      <c r="G31" s="3"/>
      <c r="H31" s="3"/>
      <c r="I31" s="3"/>
      <c r="J31" s="3"/>
      <c r="K31" s="67" t="s">
        <v>27</v>
      </c>
      <c r="L31" s="68">
        <f>L30/H26</f>
        <v>-0.05827505827505827</v>
      </c>
    </row>
    <row r="32" spans="2:10" ht="12.75"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2.75">
      <c r="A33" s="227">
        <v>41183</v>
      </c>
      <c r="B33" s="51"/>
      <c r="C33" s="51"/>
      <c r="D33" s="51"/>
      <c r="E33" s="51"/>
      <c r="F33" s="51"/>
      <c r="G33" s="51"/>
      <c r="H33" s="51"/>
      <c r="I33" s="51"/>
      <c r="J33" s="51"/>
    </row>
    <row r="34" ht="12.75">
      <c r="A34" s="85" t="s">
        <v>26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O1" sqref="O1:Q16384"/>
    </sheetView>
  </sheetViews>
  <sheetFormatPr defaultColWidth="9.00390625" defaultRowHeight="12.75"/>
  <cols>
    <col min="1" max="1" width="22.125" style="36" customWidth="1"/>
    <col min="2" max="2" width="2.00390625" style="36" customWidth="1"/>
    <col min="3" max="10" width="11.75390625" style="36" customWidth="1"/>
    <col min="11" max="13" width="11.75390625" style="0" customWidth="1"/>
    <col min="15" max="15" width="9.125" style="229" customWidth="1"/>
    <col min="16" max="16" width="14.125" style="229" customWidth="1"/>
    <col min="17" max="17" width="9.125" style="229" customWidth="1"/>
  </cols>
  <sheetData>
    <row r="1" spans="1:13" ht="15.75">
      <c r="A1" s="199" t="s">
        <v>52</v>
      </c>
      <c r="B1" s="4"/>
      <c r="C1" s="4"/>
      <c r="D1" s="4"/>
      <c r="E1" s="4" t="s">
        <v>42</v>
      </c>
      <c r="F1" s="4"/>
      <c r="G1" s="4"/>
      <c r="H1" s="4"/>
      <c r="I1" s="4"/>
      <c r="J1" s="4"/>
      <c r="K1" s="4"/>
      <c r="L1" s="4"/>
      <c r="M1" s="44"/>
    </row>
    <row r="2" spans="1:13" ht="13.5" thickBot="1">
      <c r="A2" s="51"/>
      <c r="B2" s="51"/>
      <c r="C2" s="52"/>
      <c r="D2" s="52"/>
      <c r="E2" s="52"/>
      <c r="F2" s="52"/>
      <c r="G2" s="52"/>
      <c r="H2" s="52"/>
      <c r="I2" s="52"/>
      <c r="J2" s="52"/>
      <c r="K2" s="53"/>
      <c r="L2" s="54"/>
      <c r="M2" s="43"/>
    </row>
    <row r="3" spans="1:13" ht="39" customHeight="1" thickBot="1">
      <c r="A3" s="55"/>
      <c r="B3" s="51"/>
      <c r="C3" s="56" t="s">
        <v>33</v>
      </c>
      <c r="D3" s="56" t="s">
        <v>34</v>
      </c>
      <c r="E3" s="56" t="s">
        <v>36</v>
      </c>
      <c r="F3" s="56" t="s">
        <v>44</v>
      </c>
      <c r="G3" s="56" t="s">
        <v>45</v>
      </c>
      <c r="H3" s="178" t="s">
        <v>46</v>
      </c>
      <c r="I3" s="178" t="s">
        <v>48</v>
      </c>
      <c r="J3" s="56" t="s">
        <v>49</v>
      </c>
      <c r="K3" s="83" t="s">
        <v>50</v>
      </c>
      <c r="L3" s="56" t="s">
        <v>51</v>
      </c>
      <c r="M3" s="45"/>
    </row>
    <row r="4" spans="1:16" ht="12.75">
      <c r="A4" s="16" t="s">
        <v>9</v>
      </c>
      <c r="B4" s="173"/>
      <c r="C4" s="23">
        <v>4467</v>
      </c>
      <c r="D4" s="23">
        <v>136124.94</v>
      </c>
      <c r="E4" s="58">
        <v>150642.6</v>
      </c>
      <c r="F4" s="179">
        <v>175226.35</v>
      </c>
      <c r="G4" s="181">
        <v>435704.9</v>
      </c>
      <c r="H4" s="211">
        <v>209336</v>
      </c>
      <c r="I4" s="180">
        <v>94883</v>
      </c>
      <c r="J4" s="23">
        <v>235000</v>
      </c>
      <c r="K4" s="220">
        <v>11358</v>
      </c>
      <c r="L4" s="23">
        <v>177000</v>
      </c>
      <c r="M4" s="38"/>
      <c r="O4" s="230"/>
      <c r="P4" s="231"/>
    </row>
    <row r="5" spans="1:16" ht="12.75">
      <c r="A5" s="17" t="s">
        <v>10</v>
      </c>
      <c r="B5" s="174"/>
      <c r="C5" s="25">
        <v>302025.38</v>
      </c>
      <c r="D5" s="25">
        <v>327965.43</v>
      </c>
      <c r="E5" s="58">
        <v>243152.49</v>
      </c>
      <c r="F5" s="126">
        <v>316615.93</v>
      </c>
      <c r="G5" s="182">
        <v>269818.44</v>
      </c>
      <c r="H5" s="212">
        <v>134530.09</v>
      </c>
      <c r="I5" s="126">
        <v>196073.55</v>
      </c>
      <c r="J5" s="25">
        <v>154000</v>
      </c>
      <c r="K5" s="86">
        <v>61345</v>
      </c>
      <c r="L5" s="25">
        <v>150000</v>
      </c>
      <c r="M5" s="38"/>
      <c r="O5" s="230"/>
      <c r="P5" s="231"/>
    </row>
    <row r="6" spans="1:16" ht="13.5" customHeight="1">
      <c r="A6" s="17" t="s">
        <v>11</v>
      </c>
      <c r="B6" s="174"/>
      <c r="C6" s="25">
        <v>300357.04</v>
      </c>
      <c r="D6" s="25">
        <v>303073.86</v>
      </c>
      <c r="E6" s="58">
        <v>324318.79</v>
      </c>
      <c r="F6" s="126">
        <v>384175.62</v>
      </c>
      <c r="G6" s="182">
        <v>393544.87</v>
      </c>
      <c r="H6" s="212">
        <v>398055.89</v>
      </c>
      <c r="I6" s="126">
        <v>446207.75</v>
      </c>
      <c r="J6" s="25">
        <v>450000</v>
      </c>
      <c r="K6" s="86">
        <v>259689.8</v>
      </c>
      <c r="L6" s="25">
        <v>450000</v>
      </c>
      <c r="M6" s="38"/>
      <c r="O6" s="230"/>
      <c r="P6" s="231"/>
    </row>
    <row r="7" spans="1:16" ht="18" customHeight="1">
      <c r="A7" s="17"/>
      <c r="B7" s="174"/>
      <c r="C7" s="25"/>
      <c r="D7" s="25"/>
      <c r="E7" s="58"/>
      <c r="F7" s="126"/>
      <c r="G7" s="182"/>
      <c r="H7" s="212">
        <v>0</v>
      </c>
      <c r="I7" s="126">
        <v>0</v>
      </c>
      <c r="J7" s="25"/>
      <c r="K7" s="86"/>
      <c r="L7" s="25"/>
      <c r="M7" s="38"/>
      <c r="O7" s="230"/>
      <c r="P7" s="231"/>
    </row>
    <row r="8" spans="1:16" ht="12.75">
      <c r="A8" s="17" t="s">
        <v>12</v>
      </c>
      <c r="B8" s="174"/>
      <c r="C8" s="25">
        <v>18626</v>
      </c>
      <c r="D8" s="25">
        <v>28286</v>
      </c>
      <c r="E8" s="58">
        <v>36249</v>
      </c>
      <c r="F8" s="126">
        <v>18105</v>
      </c>
      <c r="G8" s="182">
        <v>19151</v>
      </c>
      <c r="H8" s="212">
        <v>22650</v>
      </c>
      <c r="I8" s="126">
        <v>55537</v>
      </c>
      <c r="J8" s="25">
        <v>40000</v>
      </c>
      <c r="K8" s="86">
        <v>30000</v>
      </c>
      <c r="L8" s="25">
        <v>60000</v>
      </c>
      <c r="M8" s="38"/>
      <c r="O8" s="230"/>
      <c r="P8" s="231"/>
    </row>
    <row r="9" spans="1:16" ht="12.75">
      <c r="A9" s="17" t="s">
        <v>13</v>
      </c>
      <c r="B9" s="174"/>
      <c r="C9" s="25">
        <v>132000</v>
      </c>
      <c r="D9" s="25">
        <v>140000</v>
      </c>
      <c r="E9" s="58">
        <v>120000</v>
      </c>
      <c r="F9" s="126">
        <v>150000</v>
      </c>
      <c r="G9" s="182">
        <v>160000</v>
      </c>
      <c r="H9" s="212">
        <v>141875</v>
      </c>
      <c r="I9" s="126">
        <v>160000</v>
      </c>
      <c r="J9" s="25">
        <v>160000</v>
      </c>
      <c r="K9" s="86">
        <v>80000</v>
      </c>
      <c r="L9" s="25">
        <v>160000</v>
      </c>
      <c r="M9" s="38"/>
      <c r="O9" s="230"/>
      <c r="P9" s="231"/>
    </row>
    <row r="10" spans="1:16" ht="12.75">
      <c r="A10" s="17" t="s">
        <v>14</v>
      </c>
      <c r="B10" s="174"/>
      <c r="C10" s="25">
        <v>40666</v>
      </c>
      <c r="D10" s="25">
        <v>61461</v>
      </c>
      <c r="E10" s="58">
        <v>84987</v>
      </c>
      <c r="F10" s="126">
        <v>122050</v>
      </c>
      <c r="G10" s="182">
        <v>84009</v>
      </c>
      <c r="H10" s="212">
        <v>124277</v>
      </c>
      <c r="I10" s="126">
        <v>115302</v>
      </c>
      <c r="J10" s="25">
        <v>135000</v>
      </c>
      <c r="K10" s="86">
        <v>59885</v>
      </c>
      <c r="L10" s="25">
        <v>130000</v>
      </c>
      <c r="M10" s="38"/>
      <c r="O10" s="230"/>
      <c r="P10" s="231"/>
    </row>
    <row r="11" spans="1:16" ht="12.75">
      <c r="A11" s="17" t="s">
        <v>15</v>
      </c>
      <c r="B11" s="174"/>
      <c r="C11" s="25"/>
      <c r="D11" s="25"/>
      <c r="E11" s="58"/>
      <c r="F11" s="58">
        <v>0</v>
      </c>
      <c r="G11" s="182">
        <v>0</v>
      </c>
      <c r="H11" s="212">
        <v>0</v>
      </c>
      <c r="I11" s="126">
        <v>0</v>
      </c>
      <c r="J11" s="25">
        <v>0</v>
      </c>
      <c r="K11" s="86">
        <v>0</v>
      </c>
      <c r="L11" s="25">
        <v>0</v>
      </c>
      <c r="M11" s="38"/>
      <c r="O11" s="230"/>
      <c r="P11" s="231"/>
    </row>
    <row r="12" spans="1:16" ht="12.75">
      <c r="A12" s="17" t="s">
        <v>16</v>
      </c>
      <c r="B12" s="174"/>
      <c r="C12" s="25">
        <v>237311.72</v>
      </c>
      <c r="D12" s="25">
        <v>170661.13</v>
      </c>
      <c r="E12" s="58">
        <v>146527.5</v>
      </c>
      <c r="F12" s="126">
        <v>166713.94</v>
      </c>
      <c r="G12" s="182">
        <v>302622.41</v>
      </c>
      <c r="H12" s="212">
        <v>273568.17</v>
      </c>
      <c r="I12" s="126">
        <v>220906.04</v>
      </c>
      <c r="J12" s="25">
        <v>181000</v>
      </c>
      <c r="K12" s="86">
        <v>176074.46</v>
      </c>
      <c r="L12" s="25">
        <v>220000</v>
      </c>
      <c r="M12" s="38"/>
      <c r="O12" s="230"/>
      <c r="P12" s="231"/>
    </row>
    <row r="13" spans="1:16" ht="12.75">
      <c r="A13" s="17" t="s">
        <v>17</v>
      </c>
      <c r="B13" s="174"/>
      <c r="C13" s="25">
        <v>9000</v>
      </c>
      <c r="D13" s="25">
        <v>39489</v>
      </c>
      <c r="E13" s="58">
        <v>41775</v>
      </c>
      <c r="F13" s="126">
        <v>43216</v>
      </c>
      <c r="G13" s="182">
        <v>48616</v>
      </c>
      <c r="H13" s="212">
        <v>49660</v>
      </c>
      <c r="I13" s="126">
        <v>86758</v>
      </c>
      <c r="J13" s="25">
        <v>60000</v>
      </c>
      <c r="K13" s="86">
        <v>27500</v>
      </c>
      <c r="L13" s="25">
        <v>48000</v>
      </c>
      <c r="M13" s="38"/>
      <c r="O13" s="230"/>
      <c r="P13" s="231"/>
    </row>
    <row r="14" spans="1:13" ht="13.5" thickBot="1">
      <c r="A14" s="19" t="s">
        <v>18</v>
      </c>
      <c r="B14" s="174"/>
      <c r="C14" s="26">
        <v>22586</v>
      </c>
      <c r="D14" s="26">
        <v>20301</v>
      </c>
      <c r="E14" s="26">
        <v>22754</v>
      </c>
      <c r="F14" s="126">
        <v>35004</v>
      </c>
      <c r="G14" s="182">
        <v>22396</v>
      </c>
      <c r="H14" s="212">
        <v>14700</v>
      </c>
      <c r="I14" s="110">
        <v>14700</v>
      </c>
      <c r="J14" s="26">
        <v>14000</v>
      </c>
      <c r="K14" s="155">
        <v>23850</v>
      </c>
      <c r="L14" s="26">
        <v>33000</v>
      </c>
      <c r="M14" s="38"/>
    </row>
    <row r="15" spans="1:13" ht="13.5" thickBot="1">
      <c r="A15" s="59" t="s">
        <v>7</v>
      </c>
      <c r="B15" s="51"/>
      <c r="C15" s="60">
        <f aca="true" t="shared" si="0" ref="C15:L15">SUM(C4:C14)</f>
        <v>1067039.14</v>
      </c>
      <c r="D15" s="60">
        <f t="shared" si="0"/>
        <v>1227362.3599999999</v>
      </c>
      <c r="E15" s="60">
        <f t="shared" si="0"/>
        <v>1170406.38</v>
      </c>
      <c r="F15" s="60">
        <f t="shared" si="0"/>
        <v>1411106.8399999999</v>
      </c>
      <c r="G15" s="60">
        <f t="shared" si="0"/>
        <v>1735862.6199999999</v>
      </c>
      <c r="H15" s="122">
        <f t="shared" si="0"/>
        <v>1368652.15</v>
      </c>
      <c r="I15" s="60">
        <f t="shared" si="0"/>
        <v>1390367.34</v>
      </c>
      <c r="J15" s="60">
        <f t="shared" si="0"/>
        <v>1429000</v>
      </c>
      <c r="K15" s="60">
        <f t="shared" si="0"/>
        <v>729702.26</v>
      </c>
      <c r="L15" s="60">
        <f t="shared" si="0"/>
        <v>1428000</v>
      </c>
      <c r="M15" s="46"/>
    </row>
    <row r="16" spans="1:13" ht="13.5" thickBot="1">
      <c r="A16" s="51"/>
      <c r="B16" s="5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8"/>
    </row>
    <row r="17" spans="1:13" ht="12.75">
      <c r="A17" s="16" t="s">
        <v>19</v>
      </c>
      <c r="B17" s="175"/>
      <c r="C17" s="23">
        <v>289418</v>
      </c>
      <c r="D17" s="23">
        <v>294490</v>
      </c>
      <c r="E17" s="63">
        <v>331468</v>
      </c>
      <c r="F17" s="180">
        <v>392593</v>
      </c>
      <c r="G17" s="183">
        <v>391197</v>
      </c>
      <c r="H17" s="213">
        <v>398141</v>
      </c>
      <c r="I17" s="180">
        <v>447087</v>
      </c>
      <c r="J17" s="23">
        <v>450000</v>
      </c>
      <c r="K17" s="221">
        <v>276703</v>
      </c>
      <c r="L17" s="23">
        <v>450000</v>
      </c>
      <c r="M17" s="38"/>
    </row>
    <row r="18" spans="1:13" ht="12.75">
      <c r="A18" s="17" t="s">
        <v>20</v>
      </c>
      <c r="B18" s="174"/>
      <c r="C18" s="25">
        <v>115075</v>
      </c>
      <c r="D18" s="25">
        <v>115045</v>
      </c>
      <c r="E18" s="58">
        <v>118166</v>
      </c>
      <c r="F18" s="126">
        <v>137675</v>
      </c>
      <c r="G18" s="182">
        <v>162450</v>
      </c>
      <c r="H18" s="212">
        <v>156600</v>
      </c>
      <c r="I18" s="126">
        <v>164100</v>
      </c>
      <c r="J18" s="25">
        <v>150000</v>
      </c>
      <c r="K18" s="86">
        <v>86250</v>
      </c>
      <c r="L18" s="25">
        <v>150000</v>
      </c>
      <c r="M18" s="38"/>
    </row>
    <row r="19" spans="1:13" ht="12.75">
      <c r="A19" s="17" t="s">
        <v>21</v>
      </c>
      <c r="B19" s="174"/>
      <c r="C19" s="25">
        <v>3641</v>
      </c>
      <c r="D19" s="25">
        <v>1432</v>
      </c>
      <c r="E19" s="58">
        <v>0</v>
      </c>
      <c r="F19" s="126">
        <v>60</v>
      </c>
      <c r="G19" s="182">
        <v>850</v>
      </c>
      <c r="H19" s="212">
        <v>540</v>
      </c>
      <c r="I19" s="126">
        <v>60</v>
      </c>
      <c r="J19" s="25">
        <v>500</v>
      </c>
      <c r="K19" s="86">
        <v>60</v>
      </c>
      <c r="L19" s="25">
        <v>500</v>
      </c>
      <c r="M19" s="38"/>
    </row>
    <row r="20" spans="1:13" ht="12.75">
      <c r="A20" s="17" t="s">
        <v>22</v>
      </c>
      <c r="B20" s="174"/>
      <c r="C20" s="25">
        <v>1808.48</v>
      </c>
      <c r="D20" s="25">
        <v>4365.29</v>
      </c>
      <c r="E20" s="58">
        <v>8008.53</v>
      </c>
      <c r="F20" s="126">
        <v>22512.96</v>
      </c>
      <c r="G20" s="182">
        <v>8022.13</v>
      </c>
      <c r="H20" s="212">
        <v>2278.9</v>
      </c>
      <c r="I20" s="126">
        <v>2144.59</v>
      </c>
      <c r="J20" s="25">
        <v>3500</v>
      </c>
      <c r="K20" s="86">
        <v>1030.14</v>
      </c>
      <c r="L20" s="25">
        <v>2500</v>
      </c>
      <c r="M20" s="38"/>
    </row>
    <row r="21" spans="1:13" ht="12.75">
      <c r="A21" s="17" t="s">
        <v>28</v>
      </c>
      <c r="B21" s="174"/>
      <c r="C21" s="25">
        <v>1188</v>
      </c>
      <c r="D21" s="25">
        <v>126394</v>
      </c>
      <c r="E21" s="58">
        <v>4970</v>
      </c>
      <c r="F21" s="126">
        <v>750</v>
      </c>
      <c r="G21" s="182">
        <v>356909</v>
      </c>
      <c r="H21" s="212">
        <v>588</v>
      </c>
      <c r="I21" s="126">
        <v>698</v>
      </c>
      <c r="J21" s="25">
        <v>0</v>
      </c>
      <c r="K21" s="86">
        <v>232</v>
      </c>
      <c r="L21" s="25">
        <v>0</v>
      </c>
      <c r="M21" s="38"/>
    </row>
    <row r="22" spans="1:13" ht="13.5" thickBot="1">
      <c r="A22" s="19"/>
      <c r="B22" s="51"/>
      <c r="C22" s="26"/>
      <c r="D22" s="26"/>
      <c r="E22" s="82"/>
      <c r="F22" s="82"/>
      <c r="G22" s="82"/>
      <c r="H22" s="75"/>
      <c r="I22" s="26"/>
      <c r="J22" s="26"/>
      <c r="K22" s="26"/>
      <c r="L22" s="26"/>
      <c r="M22" s="46"/>
    </row>
    <row r="23" spans="1:13" ht="13.5" thickBot="1">
      <c r="A23" s="59" t="s">
        <v>8</v>
      </c>
      <c r="B23" s="51"/>
      <c r="C23" s="60">
        <f>SUM(C17:C22)</f>
        <v>411130.48</v>
      </c>
      <c r="D23" s="60">
        <f aca="true" t="shared" si="1" ref="D23:L23">SUM(D17:D22)</f>
        <v>541726.29</v>
      </c>
      <c r="E23" s="60">
        <f t="shared" si="1"/>
        <v>462612.53</v>
      </c>
      <c r="F23" s="60">
        <f t="shared" si="1"/>
        <v>553590.96</v>
      </c>
      <c r="G23" s="60">
        <f t="shared" si="1"/>
        <v>919428.13</v>
      </c>
      <c r="H23" s="122">
        <f t="shared" si="1"/>
        <v>558147.9</v>
      </c>
      <c r="I23" s="60">
        <f t="shared" si="1"/>
        <v>614089.59</v>
      </c>
      <c r="J23" s="60">
        <f t="shared" si="1"/>
        <v>604000</v>
      </c>
      <c r="K23" s="60">
        <f t="shared" si="1"/>
        <v>364275.14</v>
      </c>
      <c r="L23" s="60">
        <f t="shared" si="1"/>
        <v>603000</v>
      </c>
      <c r="M23" s="38"/>
    </row>
    <row r="24" spans="1:13" ht="13.5" thickBot="1">
      <c r="A24" s="51"/>
      <c r="B24" s="51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38"/>
    </row>
    <row r="25" spans="1:13" ht="13.5" thickBot="1">
      <c r="A25" s="55" t="s">
        <v>0</v>
      </c>
      <c r="B25" s="51"/>
      <c r="C25" s="60">
        <v>811000</v>
      </c>
      <c r="D25" s="60">
        <v>741000</v>
      </c>
      <c r="E25" s="60">
        <v>879000</v>
      </c>
      <c r="F25" s="87">
        <v>859000</v>
      </c>
      <c r="G25" s="149">
        <v>869000</v>
      </c>
      <c r="H25" s="149">
        <v>825000</v>
      </c>
      <c r="I25" s="60">
        <v>825000</v>
      </c>
      <c r="J25" s="60">
        <v>825000</v>
      </c>
      <c r="K25" s="156">
        <v>412000</v>
      </c>
      <c r="L25" s="60">
        <v>825000</v>
      </c>
      <c r="M25" s="38"/>
    </row>
    <row r="26" spans="1:13" ht="6" customHeight="1" thickBot="1">
      <c r="A26" s="51"/>
      <c r="B26" s="51"/>
      <c r="C26" s="64"/>
      <c r="D26" s="64"/>
      <c r="E26" s="64"/>
      <c r="F26" s="64"/>
      <c r="G26" s="64"/>
      <c r="H26"/>
      <c r="I26"/>
      <c r="J26"/>
      <c r="M26" s="38"/>
    </row>
    <row r="27" spans="1:13" ht="13.5" thickBot="1">
      <c r="A27" s="65" t="s">
        <v>1</v>
      </c>
      <c r="B27" s="3"/>
      <c r="C27" s="66">
        <f aca="true" t="shared" si="2" ref="C27:L27">C23+C25-C15</f>
        <v>155091.34000000008</v>
      </c>
      <c r="D27" s="66">
        <f t="shared" si="2"/>
        <v>55363.93000000017</v>
      </c>
      <c r="E27" s="66">
        <f t="shared" si="2"/>
        <v>171206.15000000014</v>
      </c>
      <c r="F27" s="66">
        <f t="shared" si="2"/>
        <v>1484.1200000001118</v>
      </c>
      <c r="G27" s="66">
        <f>G23+G25-G15</f>
        <v>52565.51000000001</v>
      </c>
      <c r="H27" s="66">
        <f>H23+H25-H15</f>
        <v>14495.75</v>
      </c>
      <c r="I27" s="115">
        <f>I23+I25-I15</f>
        <v>48722.24999999977</v>
      </c>
      <c r="J27" s="115">
        <f>J23+J25-J15</f>
        <v>0</v>
      </c>
      <c r="K27" s="66">
        <f t="shared" si="2"/>
        <v>46572.880000000005</v>
      </c>
      <c r="L27" s="115">
        <f t="shared" si="2"/>
        <v>0</v>
      </c>
      <c r="M27" s="47"/>
    </row>
    <row r="28" spans="1:13" ht="9.75" customHeight="1">
      <c r="A28" s="51"/>
      <c r="B28" s="51"/>
      <c r="C28" s="51"/>
      <c r="D28" s="51"/>
      <c r="E28" s="51"/>
      <c r="F28" s="51"/>
      <c r="G28" s="51"/>
      <c r="H28" s="51"/>
      <c r="I28"/>
      <c r="J28"/>
      <c r="M28" s="43"/>
    </row>
    <row r="29" spans="1:13" ht="13.5" hidden="1" thickBot="1">
      <c r="A29" s="69"/>
      <c r="B29" s="3"/>
      <c r="C29" s="3"/>
      <c r="D29" s="3"/>
      <c r="E29" s="3"/>
      <c r="F29" s="3"/>
      <c r="G29" s="3"/>
      <c r="H29" s="3"/>
      <c r="I29" s="3"/>
      <c r="J29" s="3"/>
      <c r="K29" s="21" t="s">
        <v>29</v>
      </c>
      <c r="L29" s="1">
        <f>L25-H25</f>
        <v>0</v>
      </c>
      <c r="M29" s="43"/>
    </row>
    <row r="30" spans="1:12" ht="13.5" hidden="1" thickBot="1">
      <c r="A30" s="51" t="s">
        <v>26</v>
      </c>
      <c r="B30" s="3"/>
      <c r="C30" s="3"/>
      <c r="D30" s="3"/>
      <c r="E30" s="3"/>
      <c r="F30" s="3"/>
      <c r="G30" s="3"/>
      <c r="H30" s="3"/>
      <c r="I30" s="3"/>
      <c r="J30" s="3"/>
      <c r="K30" s="67" t="s">
        <v>27</v>
      </c>
      <c r="L30" s="68">
        <f>L29/H25</f>
        <v>0</v>
      </c>
    </row>
    <row r="31" spans="2:10" ht="12.75"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227">
        <v>41183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4" ht="12.75">
      <c r="A33" s="85" t="s">
        <v>26</v>
      </c>
      <c r="B33" s="43"/>
      <c r="C33" s="43"/>
      <c r="D33" s="4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K1" sqref="K1"/>
    </sheetView>
  </sheetViews>
  <sheetFormatPr defaultColWidth="9.00390625" defaultRowHeight="12.75"/>
  <cols>
    <col min="1" max="1" width="21.00390625" style="36" customWidth="1"/>
    <col min="2" max="2" width="1.12109375" style="36" customWidth="1"/>
    <col min="3" max="10" width="11.75390625" style="36" customWidth="1"/>
    <col min="11" max="12" width="11.75390625" style="0" customWidth="1"/>
  </cols>
  <sheetData>
    <row r="1" spans="1:13" ht="15.75">
      <c r="A1" s="4" t="s">
        <v>52</v>
      </c>
      <c r="B1" s="4"/>
      <c r="C1" s="4"/>
      <c r="D1" s="4"/>
      <c r="E1" s="4" t="s">
        <v>43</v>
      </c>
      <c r="F1" s="4"/>
      <c r="G1" s="4"/>
      <c r="H1" s="4"/>
      <c r="I1" s="4"/>
      <c r="J1" s="4"/>
      <c r="K1" s="4"/>
      <c r="L1" s="4"/>
      <c r="M1" s="44"/>
    </row>
    <row r="2" spans="1:13" ht="13.5" thickBot="1">
      <c r="A2" s="51"/>
      <c r="B2" s="51"/>
      <c r="C2" s="52"/>
      <c r="D2" s="52"/>
      <c r="E2" s="52"/>
      <c r="F2" s="52"/>
      <c r="G2" s="52"/>
      <c r="H2" s="52"/>
      <c r="I2" s="52"/>
      <c r="J2" s="52"/>
      <c r="K2" s="53"/>
      <c r="L2" s="54"/>
      <c r="M2" s="43"/>
    </row>
    <row r="3" spans="1:13" ht="34.5" thickBot="1">
      <c r="A3" s="55"/>
      <c r="B3" s="51"/>
      <c r="C3" s="56" t="s">
        <v>33</v>
      </c>
      <c r="D3" s="56" t="s">
        <v>34</v>
      </c>
      <c r="E3" s="56" t="s">
        <v>36</v>
      </c>
      <c r="F3" s="116" t="s">
        <v>44</v>
      </c>
      <c r="G3" s="56" t="s">
        <v>45</v>
      </c>
      <c r="H3" s="56" t="s">
        <v>46</v>
      </c>
      <c r="I3" s="56" t="s">
        <v>48</v>
      </c>
      <c r="J3" s="56" t="s">
        <v>49</v>
      </c>
      <c r="K3" s="57" t="s">
        <v>50</v>
      </c>
      <c r="L3" s="56" t="s">
        <v>51</v>
      </c>
      <c r="M3" s="45"/>
    </row>
    <row r="4" spans="1:13" ht="12.75">
      <c r="A4" s="16" t="s">
        <v>9</v>
      </c>
      <c r="B4" s="173"/>
      <c r="C4" s="23">
        <v>61979</v>
      </c>
      <c r="D4" s="23">
        <v>149616.64</v>
      </c>
      <c r="E4" s="79">
        <v>415604.3</v>
      </c>
      <c r="F4" s="123">
        <v>89447.8</v>
      </c>
      <c r="G4" s="161">
        <v>238270.7</v>
      </c>
      <c r="H4" s="214">
        <v>39433</v>
      </c>
      <c r="I4" s="180">
        <v>137862.04</v>
      </c>
      <c r="J4" s="23">
        <v>240000</v>
      </c>
      <c r="K4" s="220">
        <v>30512.7</v>
      </c>
      <c r="L4" s="23">
        <v>150000</v>
      </c>
      <c r="M4" s="38"/>
    </row>
    <row r="5" spans="1:13" ht="12.75">
      <c r="A5" s="17" t="s">
        <v>10</v>
      </c>
      <c r="B5" s="174"/>
      <c r="C5" s="25">
        <v>206006.9</v>
      </c>
      <c r="D5" s="25">
        <v>299110.13</v>
      </c>
      <c r="E5" s="79">
        <v>193038.09</v>
      </c>
      <c r="F5" s="124">
        <v>289415.07</v>
      </c>
      <c r="G5" s="159">
        <v>192574.3</v>
      </c>
      <c r="H5" s="215">
        <v>123131.37</v>
      </c>
      <c r="I5" s="126">
        <v>245136.73</v>
      </c>
      <c r="J5" s="25">
        <v>150000</v>
      </c>
      <c r="K5" s="86">
        <v>70169.5</v>
      </c>
      <c r="L5" s="25">
        <v>150000</v>
      </c>
      <c r="M5" s="38"/>
    </row>
    <row r="6" spans="1:13" ht="12.75">
      <c r="A6" s="17" t="s">
        <v>11</v>
      </c>
      <c r="B6" s="174"/>
      <c r="C6" s="25">
        <v>98553.97</v>
      </c>
      <c r="D6" s="25">
        <v>221731.44</v>
      </c>
      <c r="E6" s="79">
        <v>141510.69</v>
      </c>
      <c r="F6" s="124">
        <v>197983.34</v>
      </c>
      <c r="G6" s="159">
        <v>150516.9</v>
      </c>
      <c r="H6" s="215">
        <v>330637.69</v>
      </c>
      <c r="I6" s="126">
        <v>365995.28</v>
      </c>
      <c r="J6" s="25">
        <v>350000</v>
      </c>
      <c r="K6" s="86">
        <v>231035.99</v>
      </c>
      <c r="L6" s="25">
        <v>350000</v>
      </c>
      <c r="M6" s="38"/>
    </row>
    <row r="7" spans="1:13" ht="12.75">
      <c r="A7" s="17" t="s">
        <v>30</v>
      </c>
      <c r="B7" s="174"/>
      <c r="C7" s="25">
        <v>710793</v>
      </c>
      <c r="D7" s="25">
        <v>754910.27</v>
      </c>
      <c r="E7" s="79">
        <v>698569.45</v>
      </c>
      <c r="F7" s="124">
        <v>855724</v>
      </c>
      <c r="G7" s="159">
        <v>265614.8</v>
      </c>
      <c r="H7" s="215">
        <v>0</v>
      </c>
      <c r="I7" s="126">
        <v>0</v>
      </c>
      <c r="J7" s="25">
        <v>0</v>
      </c>
      <c r="K7" s="177">
        <v>0</v>
      </c>
      <c r="L7" s="25">
        <v>0</v>
      </c>
      <c r="M7" s="38"/>
    </row>
    <row r="8" spans="1:13" ht="12.75">
      <c r="A8" s="17" t="s">
        <v>12</v>
      </c>
      <c r="B8" s="174"/>
      <c r="C8" s="25">
        <v>30970</v>
      </c>
      <c r="D8" s="25">
        <v>31614</v>
      </c>
      <c r="E8" s="79">
        <v>43876.5</v>
      </c>
      <c r="F8" s="124">
        <v>5533.5</v>
      </c>
      <c r="G8" s="159">
        <v>8646.08</v>
      </c>
      <c r="H8" s="215">
        <v>14142</v>
      </c>
      <c r="I8" s="126">
        <v>23306</v>
      </c>
      <c r="J8" s="25">
        <v>45000</v>
      </c>
      <c r="K8" s="86">
        <v>15395</v>
      </c>
      <c r="L8" s="25">
        <v>40000</v>
      </c>
      <c r="M8" s="38"/>
    </row>
    <row r="9" spans="1:13" ht="12.75">
      <c r="A9" s="17" t="s">
        <v>13</v>
      </c>
      <c r="B9" s="174"/>
      <c r="C9" s="25">
        <v>0</v>
      </c>
      <c r="D9" s="25">
        <v>0</v>
      </c>
      <c r="E9" s="79">
        <v>0</v>
      </c>
      <c r="F9" s="125">
        <v>0</v>
      </c>
      <c r="G9" s="162">
        <v>0</v>
      </c>
      <c r="H9" s="216">
        <v>0</v>
      </c>
      <c r="I9" s="217">
        <v>0</v>
      </c>
      <c r="J9" s="25">
        <v>0</v>
      </c>
      <c r="K9" s="177">
        <v>0</v>
      </c>
      <c r="L9" s="25">
        <v>0</v>
      </c>
      <c r="M9" s="38"/>
    </row>
    <row r="10" spans="1:13" ht="12.75">
      <c r="A10" s="17" t="s">
        <v>14</v>
      </c>
      <c r="B10" s="174"/>
      <c r="C10" s="25">
        <v>119478</v>
      </c>
      <c r="D10" s="25">
        <v>150895.6</v>
      </c>
      <c r="E10" s="79">
        <v>166018.33</v>
      </c>
      <c r="F10" s="124">
        <v>116043</v>
      </c>
      <c r="G10" s="162">
        <v>252699.16</v>
      </c>
      <c r="H10" s="216">
        <v>252128.17</v>
      </c>
      <c r="I10" s="217">
        <v>180700.94</v>
      </c>
      <c r="J10" s="25">
        <v>285000</v>
      </c>
      <c r="K10" s="86">
        <v>140215.01</v>
      </c>
      <c r="L10" s="25">
        <v>290000</v>
      </c>
      <c r="M10" s="38"/>
    </row>
    <row r="11" spans="1:13" ht="12.75">
      <c r="A11" s="17" t="s">
        <v>15</v>
      </c>
      <c r="B11" s="174"/>
      <c r="C11" s="25">
        <v>75840</v>
      </c>
      <c r="D11" s="25">
        <v>112779.12</v>
      </c>
      <c r="E11" s="79">
        <v>135507.5</v>
      </c>
      <c r="F11" s="125">
        <v>272184</v>
      </c>
      <c r="G11" s="162">
        <v>144879.16</v>
      </c>
      <c r="H11" s="216">
        <v>166651</v>
      </c>
      <c r="I11" s="217">
        <v>146875</v>
      </c>
      <c r="J11" s="25">
        <v>230000</v>
      </c>
      <c r="K11" s="86">
        <v>95475</v>
      </c>
      <c r="L11" s="25">
        <v>230000</v>
      </c>
      <c r="M11" s="38"/>
    </row>
    <row r="12" spans="1:13" ht="12.75">
      <c r="A12" s="17" t="s">
        <v>16</v>
      </c>
      <c r="B12" s="174"/>
      <c r="C12" s="25">
        <v>201371.45</v>
      </c>
      <c r="D12" s="25">
        <v>133142.82</v>
      </c>
      <c r="E12" s="79">
        <v>146373.94</v>
      </c>
      <c r="F12" s="124">
        <v>147595.39</v>
      </c>
      <c r="G12" s="159">
        <v>222379.13</v>
      </c>
      <c r="H12" s="215">
        <v>240019.02</v>
      </c>
      <c r="I12" s="126">
        <v>253368.12</v>
      </c>
      <c r="J12" s="25">
        <v>200000</v>
      </c>
      <c r="K12" s="86">
        <v>118764.57</v>
      </c>
      <c r="L12" s="25">
        <v>215000</v>
      </c>
      <c r="M12" s="38"/>
    </row>
    <row r="13" spans="1:13" ht="12.75">
      <c r="A13" s="17" t="s">
        <v>17</v>
      </c>
      <c r="B13" s="174"/>
      <c r="C13" s="25">
        <v>53777</v>
      </c>
      <c r="D13" s="25">
        <v>81219</v>
      </c>
      <c r="E13" s="79">
        <v>126909</v>
      </c>
      <c r="F13" s="124">
        <v>33500</v>
      </c>
      <c r="G13" s="159">
        <v>32400</v>
      </c>
      <c r="H13" s="215">
        <v>45700</v>
      </c>
      <c r="I13" s="126">
        <v>43300</v>
      </c>
      <c r="J13" s="25">
        <v>65000</v>
      </c>
      <c r="K13" s="86">
        <v>63125</v>
      </c>
      <c r="L13" s="25">
        <v>48000</v>
      </c>
      <c r="M13" s="38"/>
    </row>
    <row r="14" spans="1:13" ht="13.5" thickBot="1">
      <c r="A14" s="19" t="s">
        <v>18</v>
      </c>
      <c r="B14" s="174"/>
      <c r="C14" s="26">
        <v>28495</v>
      </c>
      <c r="D14" s="26">
        <v>46915</v>
      </c>
      <c r="E14" s="26">
        <v>46915</v>
      </c>
      <c r="F14" s="124">
        <v>46915</v>
      </c>
      <c r="G14" s="159">
        <v>46915</v>
      </c>
      <c r="H14" s="215">
        <v>45039</v>
      </c>
      <c r="I14" s="218">
        <v>15335.5</v>
      </c>
      <c r="J14" s="26">
        <v>31000</v>
      </c>
      <c r="K14" s="86">
        <v>15336</v>
      </c>
      <c r="L14" s="26">
        <v>31000</v>
      </c>
      <c r="M14" s="38"/>
    </row>
    <row r="15" spans="1:13" ht="13.5" thickBot="1">
      <c r="A15" s="59" t="s">
        <v>7</v>
      </c>
      <c r="B15" s="51"/>
      <c r="C15" s="60">
        <f>SUM(C4:C14)</f>
        <v>1587264.32</v>
      </c>
      <c r="D15" s="60">
        <f aca="true" t="shared" si="0" ref="D15:L15">SUM(D4:D14)</f>
        <v>1981934.0200000003</v>
      </c>
      <c r="E15" s="60">
        <f t="shared" si="0"/>
        <v>2114322.8</v>
      </c>
      <c r="F15" s="111">
        <f t="shared" si="0"/>
        <v>2054341.1</v>
      </c>
      <c r="G15" s="60">
        <f t="shared" si="0"/>
        <v>1554895.23</v>
      </c>
      <c r="H15" s="60">
        <f t="shared" si="0"/>
        <v>1256881.25</v>
      </c>
      <c r="I15" s="60">
        <f t="shared" si="0"/>
        <v>1411879.6099999999</v>
      </c>
      <c r="J15" s="60">
        <f t="shared" si="0"/>
        <v>1596000</v>
      </c>
      <c r="K15" s="60">
        <f t="shared" si="0"/>
        <v>780028.77</v>
      </c>
      <c r="L15" s="60">
        <f t="shared" si="0"/>
        <v>1504000</v>
      </c>
      <c r="M15" s="46"/>
    </row>
    <row r="16" spans="1:13" ht="13.5" thickBot="1">
      <c r="A16" s="51"/>
      <c r="B16" s="5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8"/>
    </row>
    <row r="17" spans="1:13" ht="12.75">
      <c r="A17" s="16" t="s">
        <v>19</v>
      </c>
      <c r="B17" s="175"/>
      <c r="C17" s="23">
        <v>152138</v>
      </c>
      <c r="D17" s="23">
        <v>203021</v>
      </c>
      <c r="E17" s="80">
        <v>180292</v>
      </c>
      <c r="F17" s="127">
        <v>176999</v>
      </c>
      <c r="G17" s="158">
        <v>175337.1</v>
      </c>
      <c r="H17" s="196">
        <v>308059.3</v>
      </c>
      <c r="I17" s="206">
        <v>336546</v>
      </c>
      <c r="J17" s="23">
        <v>350000</v>
      </c>
      <c r="K17" s="221">
        <v>255415</v>
      </c>
      <c r="L17" s="23">
        <v>350000</v>
      </c>
      <c r="M17" s="38"/>
    </row>
    <row r="18" spans="1:13" ht="12.75">
      <c r="A18" s="20" t="s">
        <v>31</v>
      </c>
      <c r="B18" s="174"/>
      <c r="C18" s="24">
        <v>790797</v>
      </c>
      <c r="D18" s="24">
        <v>884119</v>
      </c>
      <c r="E18" s="79">
        <v>854098</v>
      </c>
      <c r="F18" s="124">
        <v>1033719</v>
      </c>
      <c r="G18" s="159">
        <v>265614.8</v>
      </c>
      <c r="H18" s="195">
        <v>0</v>
      </c>
      <c r="I18" s="219">
        <v>0</v>
      </c>
      <c r="J18" s="24">
        <v>0</v>
      </c>
      <c r="K18" s="165">
        <v>0</v>
      </c>
      <c r="L18" s="24">
        <v>0</v>
      </c>
      <c r="M18" s="38"/>
    </row>
    <row r="19" spans="1:13" ht="12.75">
      <c r="A19" s="17" t="s">
        <v>20</v>
      </c>
      <c r="B19" s="174"/>
      <c r="C19" s="25">
        <v>65700</v>
      </c>
      <c r="D19" s="25">
        <v>91494.5</v>
      </c>
      <c r="E19" s="79">
        <v>73160.5</v>
      </c>
      <c r="F19" s="124">
        <v>62588</v>
      </c>
      <c r="G19" s="159">
        <v>107250</v>
      </c>
      <c r="H19" s="195">
        <v>163050</v>
      </c>
      <c r="I19" s="205">
        <v>207000</v>
      </c>
      <c r="J19" s="25">
        <v>300000</v>
      </c>
      <c r="K19" s="86">
        <v>125550</v>
      </c>
      <c r="L19" s="25">
        <v>210000</v>
      </c>
      <c r="M19" s="38"/>
    </row>
    <row r="20" spans="1:13" ht="12.75">
      <c r="A20" s="17" t="s">
        <v>21</v>
      </c>
      <c r="B20" s="174"/>
      <c r="C20" s="25">
        <v>140</v>
      </c>
      <c r="D20" s="25">
        <v>140</v>
      </c>
      <c r="E20" s="79">
        <v>140</v>
      </c>
      <c r="F20" s="124">
        <v>140</v>
      </c>
      <c r="G20" s="159">
        <v>140</v>
      </c>
      <c r="H20" s="195">
        <v>0</v>
      </c>
      <c r="I20" s="205">
        <v>0</v>
      </c>
      <c r="J20" s="25">
        <v>500</v>
      </c>
      <c r="K20" s="86">
        <v>140</v>
      </c>
      <c r="L20" s="25">
        <v>500</v>
      </c>
      <c r="M20" s="38"/>
    </row>
    <row r="21" spans="1:13" ht="12.75">
      <c r="A21" s="17" t="s">
        <v>22</v>
      </c>
      <c r="B21" s="174"/>
      <c r="C21" s="25">
        <v>288.52</v>
      </c>
      <c r="D21" s="25">
        <v>406.38</v>
      </c>
      <c r="E21" s="79">
        <v>2730.66</v>
      </c>
      <c r="F21" s="124">
        <v>3195.86</v>
      </c>
      <c r="G21" s="159">
        <v>3055.96</v>
      </c>
      <c r="H21" s="195">
        <v>709.32</v>
      </c>
      <c r="I21" s="205">
        <v>1167.02</v>
      </c>
      <c r="J21" s="25">
        <v>3000</v>
      </c>
      <c r="K21" s="86">
        <v>630.3</v>
      </c>
      <c r="L21" s="25">
        <v>1500</v>
      </c>
      <c r="M21" s="38"/>
    </row>
    <row r="22" spans="1:13" ht="12.75">
      <c r="A22" s="17" t="s">
        <v>28</v>
      </c>
      <c r="B22" s="174"/>
      <c r="C22" s="25">
        <v>1149</v>
      </c>
      <c r="D22" s="25">
        <v>1599</v>
      </c>
      <c r="E22" s="79">
        <v>121764</v>
      </c>
      <c r="F22" s="125">
        <v>0</v>
      </c>
      <c r="G22" s="159">
        <v>177300.16</v>
      </c>
      <c r="H22" s="195">
        <v>0</v>
      </c>
      <c r="I22" s="205">
        <v>2529</v>
      </c>
      <c r="J22" s="25">
        <v>500</v>
      </c>
      <c r="K22" s="86">
        <v>0</v>
      </c>
      <c r="L22" s="25">
        <v>0</v>
      </c>
      <c r="M22" s="38"/>
    </row>
    <row r="23" spans="1:13" ht="13.5" thickBot="1">
      <c r="A23" s="19" t="s">
        <v>40</v>
      </c>
      <c r="B23" s="51"/>
      <c r="C23" s="26">
        <v>34688</v>
      </c>
      <c r="D23" s="26">
        <v>49176</v>
      </c>
      <c r="E23" s="26"/>
      <c r="F23" s="103">
        <v>0</v>
      </c>
      <c r="G23" s="82"/>
      <c r="H23" s="82"/>
      <c r="I23" s="26"/>
      <c r="J23" s="26"/>
      <c r="K23" s="26"/>
      <c r="L23" s="26"/>
      <c r="M23" s="46"/>
    </row>
    <row r="24" spans="1:13" ht="13.5" thickBot="1">
      <c r="A24" s="59" t="s">
        <v>8</v>
      </c>
      <c r="B24" s="51"/>
      <c r="C24" s="60">
        <f>SUM(C17:C23)</f>
        <v>1044900.52</v>
      </c>
      <c r="D24" s="60">
        <f aca="true" t="shared" si="1" ref="D24:L24">SUM(D17:D23)</f>
        <v>1229955.88</v>
      </c>
      <c r="E24" s="60">
        <f t="shared" si="1"/>
        <v>1232185.16</v>
      </c>
      <c r="F24" s="111">
        <f t="shared" si="1"/>
        <v>1276641.86</v>
      </c>
      <c r="G24" s="60">
        <f t="shared" si="1"/>
        <v>728698.02</v>
      </c>
      <c r="H24" s="60">
        <f t="shared" si="1"/>
        <v>471818.62</v>
      </c>
      <c r="I24" s="60">
        <f t="shared" si="1"/>
        <v>547242.02</v>
      </c>
      <c r="J24" s="60">
        <f t="shared" si="1"/>
        <v>654000</v>
      </c>
      <c r="K24" s="60">
        <f t="shared" si="1"/>
        <v>381735.3</v>
      </c>
      <c r="L24" s="60">
        <f t="shared" si="1"/>
        <v>562000</v>
      </c>
      <c r="M24" s="38"/>
    </row>
    <row r="25" spans="1:13" ht="13.5" thickBot="1">
      <c r="A25" s="51"/>
      <c r="B25" s="51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38"/>
    </row>
    <row r="26" spans="1:13" ht="13.5" thickBot="1">
      <c r="A26" s="55" t="s">
        <v>0</v>
      </c>
      <c r="B26" s="51"/>
      <c r="C26" s="60">
        <v>630000</v>
      </c>
      <c r="D26" s="60">
        <v>797000</v>
      </c>
      <c r="E26" s="60">
        <v>896000</v>
      </c>
      <c r="F26" s="87">
        <v>805000</v>
      </c>
      <c r="G26" s="150">
        <v>828000</v>
      </c>
      <c r="H26" s="150">
        <v>786000</v>
      </c>
      <c r="I26" s="60">
        <v>896000</v>
      </c>
      <c r="J26" s="60">
        <v>942000</v>
      </c>
      <c r="K26" s="157">
        <v>470000</v>
      </c>
      <c r="L26" s="60">
        <v>942000</v>
      </c>
      <c r="M26" s="38"/>
    </row>
    <row r="27" spans="1:13" ht="3" customHeight="1" thickBot="1">
      <c r="A27" s="51"/>
      <c r="B27" s="51"/>
      <c r="C27" s="64"/>
      <c r="D27" s="64"/>
      <c r="E27" s="64"/>
      <c r="F27" s="64"/>
      <c r="G27" s="64"/>
      <c r="H27"/>
      <c r="I27"/>
      <c r="J27"/>
      <c r="M27" s="38"/>
    </row>
    <row r="28" spans="1:13" ht="13.5" thickBot="1">
      <c r="A28" s="65" t="s">
        <v>1</v>
      </c>
      <c r="B28" s="3"/>
      <c r="C28" s="66">
        <f aca="true" t="shared" si="2" ref="C28:L28">C24+C26-C15</f>
        <v>87636.19999999995</v>
      </c>
      <c r="D28" s="66">
        <f t="shared" si="2"/>
        <v>45021.85999999964</v>
      </c>
      <c r="E28" s="66">
        <f t="shared" si="2"/>
        <v>13862.360000000335</v>
      </c>
      <c r="F28" s="66">
        <f t="shared" si="2"/>
        <v>27300.76000000001</v>
      </c>
      <c r="G28" s="66">
        <f>G24+G26-G15</f>
        <v>1802.7900000000373</v>
      </c>
      <c r="H28" s="66">
        <f t="shared" si="2"/>
        <v>937.3700000001118</v>
      </c>
      <c r="I28" s="115">
        <f>I24+I26-I15</f>
        <v>31362.41000000015</v>
      </c>
      <c r="J28" s="115">
        <f>J24+J26-J15</f>
        <v>0</v>
      </c>
      <c r="K28" s="66">
        <f t="shared" si="2"/>
        <v>71706.53000000003</v>
      </c>
      <c r="L28" s="115">
        <f t="shared" si="2"/>
        <v>0</v>
      </c>
      <c r="M28" s="47"/>
    </row>
    <row r="29" spans="1:13" ht="11.2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M29" s="43"/>
    </row>
    <row r="30" spans="1:12" ht="13.5" hidden="1" thickBot="1">
      <c r="A30" s="69"/>
      <c r="B30" s="3"/>
      <c r="C30" s="3"/>
      <c r="D30" s="3"/>
      <c r="E30" s="3"/>
      <c r="F30" s="3"/>
      <c r="G30" s="3"/>
      <c r="H30" s="3"/>
      <c r="I30" s="3"/>
      <c r="J30" s="3"/>
      <c r="K30" s="21" t="s">
        <v>29</v>
      </c>
      <c r="L30" s="1">
        <f>L26-H26</f>
        <v>156000</v>
      </c>
    </row>
    <row r="31" spans="1:12" ht="13.5" hidden="1" thickBot="1">
      <c r="A31" s="51" t="s">
        <v>26</v>
      </c>
      <c r="B31" s="3"/>
      <c r="C31" s="3"/>
      <c r="D31" s="3"/>
      <c r="E31" s="3"/>
      <c r="F31" s="3"/>
      <c r="G31" s="3"/>
      <c r="H31" s="3"/>
      <c r="I31" s="3"/>
      <c r="J31" s="3"/>
      <c r="K31" s="67" t="s">
        <v>27</v>
      </c>
      <c r="L31" s="68">
        <f>L30/H26</f>
        <v>0.1984732824427481</v>
      </c>
    </row>
    <row r="32" spans="1:10" ht="12.75">
      <c r="A32" s="227">
        <v>41183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2.75">
      <c r="A33" s="85" t="s">
        <v>26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2.75">
      <c r="A34" s="51"/>
      <c r="B34" s="51"/>
      <c r="C34" s="51"/>
      <c r="D34" s="51"/>
      <c r="E34" s="51"/>
      <c r="F34"/>
      <c r="G34"/>
      <c r="H34"/>
      <c r="I34"/>
      <c r="J3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Q302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O45" sqref="O45"/>
    </sheetView>
  </sheetViews>
  <sheetFormatPr defaultColWidth="9.00390625" defaultRowHeight="12.75"/>
  <cols>
    <col min="1" max="1" width="25.75390625" style="5" customWidth="1"/>
    <col min="2" max="2" width="1.12109375" style="5" customWidth="1"/>
    <col min="3" max="3" width="10.75390625" style="5" customWidth="1"/>
    <col min="4" max="9" width="9.75390625" style="5" customWidth="1"/>
    <col min="10" max="10" width="0.2421875" style="5" customWidth="1"/>
    <col min="11" max="11" width="11.75390625" style="5" hidden="1" customWidth="1"/>
    <col min="12" max="12" width="9.75390625" style="5" customWidth="1"/>
    <col min="13" max="13" width="0.875" style="0" customWidth="1"/>
    <col min="14" max="15" width="9.75390625" style="0" customWidth="1"/>
    <col min="16" max="16" width="0.74609375" style="0" customWidth="1"/>
  </cols>
  <sheetData>
    <row r="1" spans="1:12" ht="15.75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3.5" thickBot="1"/>
    <row r="3" spans="1:12" ht="13.5" thickBot="1">
      <c r="A3" s="10" t="s">
        <v>47</v>
      </c>
      <c r="C3" s="30" t="s">
        <v>24</v>
      </c>
      <c r="D3" s="30" t="s">
        <v>25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L3" s="28" t="s">
        <v>23</v>
      </c>
    </row>
    <row r="4" spans="1:12" ht="13.5" thickBot="1">
      <c r="A4" s="16" t="s">
        <v>9</v>
      </c>
      <c r="C4" s="163">
        <f>'1.MŠ'!L4</f>
        <v>150000</v>
      </c>
      <c r="D4" s="163">
        <f>'2.MŠ'!K4</f>
        <v>119000</v>
      </c>
      <c r="E4" s="23">
        <f>'3.MŠ'!L4</f>
        <v>312000</v>
      </c>
      <c r="F4" s="23">
        <f>'4.Mš'!L4</f>
        <v>200000</v>
      </c>
      <c r="G4" s="23">
        <f>'7.MŠ'!L4</f>
        <v>192000</v>
      </c>
      <c r="H4" s="23">
        <f>'8.MŠ'!L4</f>
        <v>177000</v>
      </c>
      <c r="I4" s="23">
        <f>'10.Mš'!L4</f>
        <v>150000</v>
      </c>
      <c r="L4" s="115">
        <f>C4+D4+E4+F4+G4+H4+I4</f>
        <v>1300000</v>
      </c>
    </row>
    <row r="5" spans="1:12" ht="13.5" thickBot="1">
      <c r="A5" s="17" t="s">
        <v>10</v>
      </c>
      <c r="C5" s="163">
        <f>'1.MŠ'!L5</f>
        <v>171000</v>
      </c>
      <c r="D5" s="163">
        <f>'2.MŠ'!K5</f>
        <v>110000</v>
      </c>
      <c r="E5" s="23">
        <f>'3.MŠ'!L5</f>
        <v>250000</v>
      </c>
      <c r="F5" s="23">
        <f>'4.Mš'!L5</f>
        <v>250000</v>
      </c>
      <c r="G5" s="23">
        <f>'7.MŠ'!L5</f>
        <v>150000</v>
      </c>
      <c r="H5" s="23">
        <f>'8.MŠ'!L5</f>
        <v>150000</v>
      </c>
      <c r="I5" s="23">
        <f>'10.Mš'!L5</f>
        <v>150000</v>
      </c>
      <c r="L5" s="115">
        <f aca="true" t="shared" si="0" ref="L5:L14">C5+D5+E5+F5+G5+H5+I5</f>
        <v>1231000</v>
      </c>
    </row>
    <row r="6" spans="1:12" ht="16.5" customHeight="1" thickBot="1">
      <c r="A6" s="17" t="s">
        <v>11</v>
      </c>
      <c r="C6" s="163">
        <f>'1.MŠ'!L6</f>
        <v>255000</v>
      </c>
      <c r="D6" s="163">
        <f>'2.MŠ'!K6</f>
        <v>200000</v>
      </c>
      <c r="E6" s="23">
        <f>'3.MŠ'!L6</f>
        <v>500000</v>
      </c>
      <c r="F6" s="23">
        <f>'4.Mš'!L6</f>
        <v>500000</v>
      </c>
      <c r="G6" s="23">
        <f>'7.MŠ'!L6</f>
        <v>400000</v>
      </c>
      <c r="H6" s="23">
        <f>'8.MŠ'!L6</f>
        <v>450000</v>
      </c>
      <c r="I6" s="23">
        <f>'10.Mš'!L6</f>
        <v>350000</v>
      </c>
      <c r="L6" s="115">
        <f t="shared" si="0"/>
        <v>2655000</v>
      </c>
    </row>
    <row r="7" spans="1:12" ht="16.5" customHeight="1" hidden="1" thickBot="1">
      <c r="A7" s="17"/>
      <c r="C7" s="163"/>
      <c r="D7" s="163">
        <f>'2.MŠ'!K7</f>
        <v>0</v>
      </c>
      <c r="E7" s="23">
        <f>'3.MŠ'!L7</f>
        <v>0</v>
      </c>
      <c r="F7" s="23">
        <f>'4.Mš'!L7</f>
        <v>0</v>
      </c>
      <c r="G7" s="23">
        <f>'7.MŠ'!L7</f>
        <v>0</v>
      </c>
      <c r="H7" s="23">
        <f>'8.MŠ'!L7</f>
        <v>0</v>
      </c>
      <c r="I7" s="23">
        <f>'10.Mš'!L7</f>
        <v>0</v>
      </c>
      <c r="L7" s="198"/>
    </row>
    <row r="8" spans="1:12" ht="13.5" thickBot="1">
      <c r="A8" s="17" t="s">
        <v>12</v>
      </c>
      <c r="C8" s="163">
        <f>'1.MŠ'!L7</f>
        <v>30000</v>
      </c>
      <c r="D8" s="163">
        <f>'2.MŠ'!K8</f>
        <v>30000</v>
      </c>
      <c r="E8" s="23">
        <f>'3.MŠ'!L8</f>
        <v>90000</v>
      </c>
      <c r="F8" s="23">
        <f>'4.Mš'!L8</f>
        <v>70000</v>
      </c>
      <c r="G8" s="23">
        <f>'7.MŠ'!L8</f>
        <v>30000</v>
      </c>
      <c r="H8" s="23">
        <f>'8.MŠ'!L8</f>
        <v>60000</v>
      </c>
      <c r="I8" s="23">
        <f>'10.Mš'!L8</f>
        <v>40000</v>
      </c>
      <c r="L8" s="115">
        <f t="shared" si="0"/>
        <v>350000</v>
      </c>
    </row>
    <row r="9" spans="1:12" ht="13.5" thickBot="1">
      <c r="A9" s="17" t="s">
        <v>13</v>
      </c>
      <c r="C9" s="163">
        <f>'1.MŠ'!L8</f>
        <v>210000</v>
      </c>
      <c r="D9" s="163">
        <f>'2.MŠ'!K9</f>
        <v>0</v>
      </c>
      <c r="E9" s="23">
        <f>'3.MŠ'!L9</f>
        <v>600000</v>
      </c>
      <c r="F9" s="23">
        <f>'4.Mš'!L9</f>
        <v>200000</v>
      </c>
      <c r="G9" s="23">
        <f>'7.MŠ'!L9</f>
        <v>0</v>
      </c>
      <c r="H9" s="23">
        <f>'8.MŠ'!L9</f>
        <v>160000</v>
      </c>
      <c r="I9" s="23">
        <f>'10.Mš'!L9</f>
        <v>0</v>
      </c>
      <c r="L9" s="115">
        <f t="shared" si="0"/>
        <v>1170000</v>
      </c>
    </row>
    <row r="10" spans="1:12" ht="13.5" thickBot="1">
      <c r="A10" s="17" t="s">
        <v>14</v>
      </c>
      <c r="C10" s="163">
        <f>'1.MŠ'!L9</f>
        <v>90000</v>
      </c>
      <c r="D10" s="163">
        <f>'2.MŠ'!K10</f>
        <v>235000</v>
      </c>
      <c r="E10" s="23">
        <f>'3.MŠ'!L10</f>
        <v>120000</v>
      </c>
      <c r="F10" s="23">
        <f>'4.Mš'!L10</f>
        <v>100000</v>
      </c>
      <c r="G10" s="23">
        <f>'7.MŠ'!L10</f>
        <v>80000</v>
      </c>
      <c r="H10" s="23">
        <f>'8.MŠ'!L10</f>
        <v>130000</v>
      </c>
      <c r="I10" s="23">
        <f>'10.Mš'!L10</f>
        <v>290000</v>
      </c>
      <c r="L10" s="115">
        <f t="shared" si="0"/>
        <v>1045000</v>
      </c>
    </row>
    <row r="11" spans="1:12" ht="13.5" thickBot="1">
      <c r="A11" s="17" t="s">
        <v>15</v>
      </c>
      <c r="C11" s="163">
        <f>'1.MŠ'!L10</f>
        <v>0</v>
      </c>
      <c r="D11" s="163">
        <f>'2.MŠ'!K11</f>
        <v>0</v>
      </c>
      <c r="E11" s="23">
        <f>'3.MŠ'!L11</f>
        <v>0</v>
      </c>
      <c r="F11" s="23">
        <f>'4.Mš'!L11</f>
        <v>0</v>
      </c>
      <c r="G11" s="23">
        <f>'7.MŠ'!L11</f>
        <v>200000</v>
      </c>
      <c r="H11" s="23">
        <f>'8.MŠ'!L11</f>
        <v>0</v>
      </c>
      <c r="I11" s="23">
        <f>'10.Mš'!L11</f>
        <v>230000</v>
      </c>
      <c r="L11" s="115">
        <f t="shared" si="0"/>
        <v>430000</v>
      </c>
    </row>
    <row r="12" spans="1:12" ht="13.5" thickBot="1">
      <c r="A12" s="17" t="s">
        <v>16</v>
      </c>
      <c r="C12" s="163">
        <f>'1.MŠ'!L11</f>
        <v>200000</v>
      </c>
      <c r="D12" s="163">
        <f>'2.MŠ'!K12</f>
        <v>100000</v>
      </c>
      <c r="E12" s="23">
        <f>'3.MŠ'!L12</f>
        <v>200000</v>
      </c>
      <c r="F12" s="23">
        <f>'4.Mš'!L12</f>
        <v>198000</v>
      </c>
      <c r="G12" s="23">
        <f>'7.MŠ'!L12</f>
        <v>200000</v>
      </c>
      <c r="H12" s="23">
        <f>'8.MŠ'!L12</f>
        <v>220000</v>
      </c>
      <c r="I12" s="23">
        <f>'10.Mš'!L12</f>
        <v>215000</v>
      </c>
      <c r="L12" s="115">
        <f t="shared" si="0"/>
        <v>1333000</v>
      </c>
    </row>
    <row r="13" spans="1:12" ht="13.5" thickBot="1">
      <c r="A13" s="17" t="s">
        <v>17</v>
      </c>
      <c r="C13" s="163">
        <f>'1.MŠ'!L12</f>
        <v>48000</v>
      </c>
      <c r="D13" s="163">
        <f>'2.MŠ'!K13</f>
        <v>48000</v>
      </c>
      <c r="E13" s="23">
        <f>'3.MŠ'!L13</f>
        <v>48000</v>
      </c>
      <c r="F13" s="23">
        <f>'4.Mš'!L13</f>
        <v>100000</v>
      </c>
      <c r="G13" s="23">
        <f>'7.MŠ'!L13</f>
        <v>48000</v>
      </c>
      <c r="H13" s="23">
        <f>'8.MŠ'!L13</f>
        <v>48000</v>
      </c>
      <c r="I13" s="23">
        <f>'10.Mš'!L13</f>
        <v>48000</v>
      </c>
      <c r="L13" s="115">
        <f t="shared" si="0"/>
        <v>388000</v>
      </c>
    </row>
    <row r="14" spans="1:12" ht="13.5" thickBot="1">
      <c r="A14" s="19" t="s">
        <v>18</v>
      </c>
      <c r="C14" s="163">
        <f>'1.MŠ'!L13</f>
        <v>32000</v>
      </c>
      <c r="D14" s="163">
        <f>'2.MŠ'!K14</f>
        <v>33000</v>
      </c>
      <c r="E14" s="23">
        <f>'3.MŠ'!L14</f>
        <v>40000</v>
      </c>
      <c r="F14" s="23">
        <f>'4.Mš'!L14</f>
        <v>73000</v>
      </c>
      <c r="G14" s="23">
        <f>'7.MŠ'!L14</f>
        <v>0</v>
      </c>
      <c r="H14" s="23">
        <f>'8.MŠ'!L14</f>
        <v>33000</v>
      </c>
      <c r="I14" s="23">
        <f>'10.Mš'!L14</f>
        <v>31000</v>
      </c>
      <c r="L14" s="115">
        <f t="shared" si="0"/>
        <v>242000</v>
      </c>
    </row>
    <row r="15" spans="1:14" ht="13.5" thickBot="1">
      <c r="A15" s="29" t="s">
        <v>7</v>
      </c>
      <c r="C15" s="2">
        <f>C4+C5+C6+C8+C9+C10+C11+C12+C13+C14</f>
        <v>1186000</v>
      </c>
      <c r="D15" s="2">
        <f aca="true" t="shared" si="1" ref="D15:I15">SUM(D4:D14)</f>
        <v>875000</v>
      </c>
      <c r="E15" s="2">
        <f t="shared" si="1"/>
        <v>2160000</v>
      </c>
      <c r="F15" s="2">
        <f t="shared" si="1"/>
        <v>1691000</v>
      </c>
      <c r="G15" s="2">
        <f t="shared" si="1"/>
        <v>1300000</v>
      </c>
      <c r="H15" s="2">
        <f t="shared" si="1"/>
        <v>1428000</v>
      </c>
      <c r="I15" s="2">
        <f t="shared" si="1"/>
        <v>1504000</v>
      </c>
      <c r="L15" s="34">
        <f>SUM(C15:J15)</f>
        <v>10144000</v>
      </c>
      <c r="N15" s="35"/>
    </row>
    <row r="16" spans="3:12" ht="12.75">
      <c r="C16" s="7"/>
      <c r="D16" s="8"/>
      <c r="E16" s="8"/>
      <c r="F16" s="7"/>
      <c r="G16" s="7"/>
      <c r="H16" s="7"/>
      <c r="I16" s="7"/>
      <c r="L16" s="12"/>
    </row>
    <row r="17" spans="1:12" ht="13.5" thickBot="1">
      <c r="A17" s="3"/>
      <c r="C17" s="7"/>
      <c r="D17" s="8"/>
      <c r="E17" s="8"/>
      <c r="F17" s="7"/>
      <c r="G17" s="7"/>
      <c r="L17" s="12"/>
    </row>
    <row r="18" spans="1:12" ht="13.5" thickBot="1">
      <c r="A18" s="16" t="s">
        <v>19</v>
      </c>
      <c r="C18" s="23">
        <f>'1.MŠ'!L16</f>
        <v>255000</v>
      </c>
      <c r="D18" s="23">
        <f>'2.MŠ'!K17</f>
        <v>200000</v>
      </c>
      <c r="E18" s="23">
        <f>'3.MŠ'!L17</f>
        <v>500000</v>
      </c>
      <c r="F18" s="73">
        <f>'4.Mš'!L17</f>
        <v>500000</v>
      </c>
      <c r="G18" s="23">
        <f>'7.MŠ'!L18</f>
        <v>400000</v>
      </c>
      <c r="H18" s="23">
        <f>'8.MŠ'!L17</f>
        <v>450000</v>
      </c>
      <c r="I18" s="23">
        <f>'10.Mš'!L17</f>
        <v>350000</v>
      </c>
      <c r="L18" s="115">
        <f>C18+D18+E18+F18+G18+H18+I18</f>
        <v>2655000</v>
      </c>
    </row>
    <row r="19" spans="1:12" ht="13.5" thickBot="1">
      <c r="A19" s="17" t="s">
        <v>20</v>
      </c>
      <c r="C19" s="23">
        <f>'1.MŠ'!L17</f>
        <v>110000</v>
      </c>
      <c r="D19" s="23">
        <f>'2.MŠ'!K18</f>
        <v>74000</v>
      </c>
      <c r="E19" s="23">
        <f>'3.MŠ'!L18</f>
        <v>220000</v>
      </c>
      <c r="F19" s="73">
        <f>'4.Mš'!L18</f>
        <v>200000</v>
      </c>
      <c r="G19" s="23">
        <f>'7.MŠ'!L19</f>
        <v>90000</v>
      </c>
      <c r="H19" s="23">
        <f>'8.MŠ'!L18</f>
        <v>150000</v>
      </c>
      <c r="I19" s="23">
        <f>'10.Mš'!L19</f>
        <v>210000</v>
      </c>
      <c r="L19" s="115">
        <f>C22+D19+E19+F19+G19+H19+I19</f>
        <v>944000</v>
      </c>
    </row>
    <row r="20" spans="1:12" ht="13.5" thickBot="1">
      <c r="A20" s="17" t="s">
        <v>21</v>
      </c>
      <c r="C20" s="23">
        <f>'1.MŠ'!L18</f>
        <v>1000</v>
      </c>
      <c r="D20" s="23">
        <f>'2.MŠ'!K19</f>
        <v>2500</v>
      </c>
      <c r="E20" s="23">
        <f>'3.MŠ'!L19</f>
        <v>0</v>
      </c>
      <c r="F20" s="73">
        <f>'4.Mš'!L19</f>
        <v>0</v>
      </c>
      <c r="G20" s="23">
        <f>'7.MŠ'!L20</f>
        <v>1000</v>
      </c>
      <c r="H20" s="23">
        <f>'8.MŠ'!L19</f>
        <v>500</v>
      </c>
      <c r="I20" s="23">
        <f>'10.Mš'!L20</f>
        <v>500</v>
      </c>
      <c r="L20" s="115">
        <f>C20+D20+E20+F20+G20+H20+I20</f>
        <v>5500</v>
      </c>
    </row>
    <row r="21" spans="1:12" ht="13.5" thickBot="1">
      <c r="A21" s="17" t="s">
        <v>22</v>
      </c>
      <c r="C21" s="23">
        <f>'1.MŠ'!L19</f>
        <v>2000</v>
      </c>
      <c r="D21" s="23">
        <f>'2.MŠ'!K20</f>
        <v>500</v>
      </c>
      <c r="E21" s="23">
        <f>'3.MŠ'!L20</f>
        <v>1000</v>
      </c>
      <c r="F21" s="73">
        <f>'4.Mš'!L20</f>
        <v>1000</v>
      </c>
      <c r="G21" s="23">
        <f>'7.MŠ'!L21</f>
        <v>1000</v>
      </c>
      <c r="H21" s="23">
        <f>'8.MŠ'!L20</f>
        <v>2500</v>
      </c>
      <c r="I21" s="23">
        <f>'10.Mš'!L21</f>
        <v>1500</v>
      </c>
      <c r="L21" s="115">
        <f>C21+D21+E21+F21+G21+H21+I21</f>
        <v>9500</v>
      </c>
    </row>
    <row r="22" spans="1:14" ht="13.5" thickBot="1">
      <c r="A22" s="18" t="s">
        <v>28</v>
      </c>
      <c r="C22" s="23">
        <f>'1.MŠ'!L20</f>
        <v>0</v>
      </c>
      <c r="D22" s="23">
        <f>'2.MŠ'!K21</f>
        <v>0</v>
      </c>
      <c r="E22" s="23">
        <f>'3.MŠ'!L21</f>
        <v>0</v>
      </c>
      <c r="F22" s="73">
        <f>'4.Mš'!L21</f>
        <v>0</v>
      </c>
      <c r="G22" s="23">
        <f>'7.MŠ'!L22</f>
        <v>0</v>
      </c>
      <c r="H22" s="23">
        <f>'8.MŠ'!L21</f>
        <v>0</v>
      </c>
      <c r="I22" s="23">
        <f>'10.Mš'!L22</f>
        <v>0</v>
      </c>
      <c r="L22" s="115">
        <f>C22+D22+E22+F22+G22+H22+I22</f>
        <v>0</v>
      </c>
      <c r="N22" s="35"/>
    </row>
    <row r="23" spans="1:14" ht="13.5" hidden="1" thickBot="1">
      <c r="A23" s="88"/>
      <c r="C23" s="26"/>
      <c r="D23" s="89"/>
      <c r="E23" s="90"/>
      <c r="F23" s="90"/>
      <c r="G23" s="89"/>
      <c r="H23" s="26"/>
      <c r="I23" s="25">
        <v>500</v>
      </c>
      <c r="L23" s="91"/>
      <c r="N23" s="35"/>
    </row>
    <row r="24" spans="1:12" ht="13.5" thickBot="1">
      <c r="A24" s="29" t="s">
        <v>8</v>
      </c>
      <c r="C24" s="2">
        <f>SUM(C18:C22)</f>
        <v>368000</v>
      </c>
      <c r="D24" s="2">
        <f aca="true" t="shared" si="2" ref="D24:I24">SUM(D18:D22)</f>
        <v>277000</v>
      </c>
      <c r="E24" s="2">
        <f t="shared" si="2"/>
        <v>721000</v>
      </c>
      <c r="F24" s="2">
        <f t="shared" si="2"/>
        <v>701000</v>
      </c>
      <c r="G24" s="2">
        <f t="shared" si="2"/>
        <v>492000</v>
      </c>
      <c r="H24" s="2">
        <f t="shared" si="2"/>
        <v>603000</v>
      </c>
      <c r="I24" s="2">
        <f t="shared" si="2"/>
        <v>562000</v>
      </c>
      <c r="L24" s="34">
        <f>SUM(C24:J24)</f>
        <v>3724000</v>
      </c>
    </row>
    <row r="25" spans="3:14" ht="13.5" thickBot="1">
      <c r="C25" s="9"/>
      <c r="D25" s="9"/>
      <c r="E25" s="9"/>
      <c r="F25" s="7"/>
      <c r="G25" s="7"/>
      <c r="H25" s="7"/>
      <c r="I25" s="8"/>
      <c r="L25" s="31"/>
      <c r="N25" s="32" t="s">
        <v>53</v>
      </c>
    </row>
    <row r="26" spans="1:14" ht="13.5" thickBot="1">
      <c r="A26" s="10" t="s">
        <v>0</v>
      </c>
      <c r="C26" s="60">
        <f>'1.MŠ'!L24</f>
        <v>818000</v>
      </c>
      <c r="D26" s="2">
        <f>'2.MŠ'!K25</f>
        <v>598000</v>
      </c>
      <c r="E26" s="60">
        <f>'3.MŠ'!L25</f>
        <v>1439000</v>
      </c>
      <c r="F26" s="60">
        <f>'4.Mš'!L25</f>
        <v>990000</v>
      </c>
      <c r="G26" s="60">
        <f>'7.MŠ'!L26</f>
        <v>808000</v>
      </c>
      <c r="H26" s="60">
        <f>'8.MŠ'!L25</f>
        <v>825000</v>
      </c>
      <c r="I26" s="2">
        <f>'10.Mš'!L26</f>
        <v>942000</v>
      </c>
      <c r="J26" s="3"/>
      <c r="L26" s="2">
        <f>SUM(C26:I26)</f>
        <v>6420000</v>
      </c>
      <c r="N26" s="33">
        <v>6420000</v>
      </c>
    </row>
    <row r="27" spans="3:12" ht="13.5" thickBot="1">
      <c r="C27" s="9"/>
      <c r="E27" s="9"/>
      <c r="F27" s="7"/>
      <c r="G27" s="7"/>
      <c r="H27" s="7"/>
      <c r="I27" s="8"/>
      <c r="J27" s="11"/>
      <c r="K27" s="11"/>
      <c r="L27" s="12"/>
    </row>
    <row r="28" spans="1:15" ht="13.5" thickBot="1">
      <c r="A28" s="13" t="s">
        <v>1</v>
      </c>
      <c r="C28" s="6">
        <f aca="true" t="shared" si="3" ref="C28:I28">C26+C24-C15</f>
        <v>0</v>
      </c>
      <c r="D28" s="6">
        <f t="shared" si="3"/>
        <v>0</v>
      </c>
      <c r="E28" s="6">
        <f t="shared" si="3"/>
        <v>0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11"/>
      <c r="K28" s="14">
        <f>K26+K24-K15</f>
        <v>0</v>
      </c>
      <c r="L28" s="6">
        <f>L26+L24-L15</f>
        <v>0</v>
      </c>
      <c r="N28" s="21" t="s">
        <v>29</v>
      </c>
      <c r="O28" s="1">
        <f>L26-N26</f>
        <v>0</v>
      </c>
    </row>
    <row r="29" spans="5:17" ht="13.5" thickBot="1">
      <c r="E29" s="7"/>
      <c r="H29" s="7"/>
      <c r="I29" s="7"/>
      <c r="J29" s="11"/>
      <c r="K29" s="11"/>
      <c r="L29" s="11"/>
      <c r="N29" s="21" t="s">
        <v>27</v>
      </c>
      <c r="O29" s="22">
        <f>O28/N26</f>
        <v>0</v>
      </c>
      <c r="Q29" s="35"/>
    </row>
    <row r="30" spans="1:12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7" ht="12.75">
      <c r="A31" s="114">
        <v>41183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Q31" s="35"/>
    </row>
    <row r="32" spans="1:14" ht="12.75">
      <c r="A32" s="15" t="s">
        <v>26</v>
      </c>
      <c r="B32" s="15"/>
      <c r="C32" s="49"/>
      <c r="D32" s="49"/>
      <c r="E32" s="49"/>
      <c r="F32" s="49"/>
      <c r="G32" s="49"/>
      <c r="H32" s="49"/>
      <c r="I32" s="49"/>
      <c r="J32" s="49"/>
      <c r="K32" s="49"/>
      <c r="L32" s="49"/>
      <c r="N32" s="50"/>
    </row>
    <row r="33" spans="5:14" ht="12.75">
      <c r="E33" s="7"/>
      <c r="H33" s="7"/>
      <c r="I33" s="7"/>
      <c r="N33" s="35"/>
    </row>
    <row r="34" spans="5:9" ht="12.75">
      <c r="E34" s="7"/>
      <c r="H34" s="7"/>
      <c r="I34" s="7"/>
    </row>
    <row r="35" spans="5:9" ht="12.75">
      <c r="E35" s="7"/>
      <c r="H35" s="7"/>
      <c r="I35" s="7"/>
    </row>
    <row r="36" spans="5:14" ht="12.75">
      <c r="E36" s="7"/>
      <c r="H36" s="7"/>
      <c r="I36" s="7"/>
      <c r="N36" s="35"/>
    </row>
    <row r="37" spans="5:17" ht="12.75">
      <c r="E37" s="7"/>
      <c r="H37" s="7"/>
      <c r="I37" s="7"/>
      <c r="L37" s="84"/>
      <c r="M37" s="36"/>
      <c r="N37" s="47"/>
      <c r="O37" s="48"/>
      <c r="P37" s="36"/>
      <c r="Q37" s="36"/>
    </row>
    <row r="38" spans="5:17" ht="12.75">
      <c r="E38" s="7"/>
      <c r="H38" s="7"/>
      <c r="I38" s="7"/>
      <c r="L38" s="85"/>
      <c r="M38" s="36"/>
      <c r="N38" s="47"/>
      <c r="O38" s="42"/>
      <c r="P38" s="36"/>
      <c r="Q38" s="36"/>
    </row>
    <row r="39" spans="5:17" ht="12.75">
      <c r="E39" s="7"/>
      <c r="H39" s="7"/>
      <c r="I39" s="7"/>
      <c r="L39" s="85"/>
      <c r="M39" s="36"/>
      <c r="N39" s="36"/>
      <c r="O39" s="36"/>
      <c r="P39" s="36"/>
      <c r="Q39" s="36"/>
    </row>
    <row r="40" spans="5:17" ht="12.75">
      <c r="E40" s="7"/>
      <c r="H40" s="7"/>
      <c r="I40" s="7"/>
      <c r="L40" s="85"/>
      <c r="M40" s="36"/>
      <c r="N40" s="36"/>
      <c r="O40" s="36"/>
      <c r="P40" s="36"/>
      <c r="Q40" s="36"/>
    </row>
    <row r="41" spans="5:9" ht="12.75">
      <c r="E41" s="7"/>
      <c r="H41" s="7"/>
      <c r="I41" s="7"/>
    </row>
    <row r="42" spans="5:9" ht="12.75">
      <c r="E42" s="7"/>
      <c r="H42" s="7"/>
      <c r="I42" s="7"/>
    </row>
    <row r="43" spans="5:9" ht="12.75">
      <c r="E43" s="7"/>
      <c r="H43" s="7"/>
      <c r="I43" s="7"/>
    </row>
    <row r="44" spans="5:9" ht="12.75">
      <c r="E44" s="7"/>
      <c r="H44" s="7"/>
      <c r="I44" s="7"/>
    </row>
    <row r="45" spans="5:9" ht="12.75">
      <c r="E45" s="7"/>
      <c r="H45" s="7"/>
      <c r="I45" s="7"/>
    </row>
    <row r="46" spans="5:9" ht="12.75">
      <c r="E46" s="7"/>
      <c r="H46" s="7"/>
      <c r="I46" s="7"/>
    </row>
    <row r="47" spans="5:9" ht="12.75">
      <c r="E47" s="7"/>
      <c r="H47" s="7"/>
      <c r="I47" s="7"/>
    </row>
    <row r="48" spans="5:9" ht="12.75">
      <c r="E48" s="7"/>
      <c r="H48" s="7"/>
      <c r="I48" s="7"/>
    </row>
    <row r="49" spans="5:9" ht="12.75">
      <c r="E49" s="7"/>
      <c r="H49" s="7"/>
      <c r="I49" s="7"/>
    </row>
    <row r="50" spans="5:9" ht="12.75">
      <c r="E50" s="7"/>
      <c r="H50" s="7"/>
      <c r="I50" s="7"/>
    </row>
    <row r="51" spans="5:9" ht="12.75">
      <c r="E51" s="7"/>
      <c r="H51" s="7"/>
      <c r="I51" s="7"/>
    </row>
    <row r="52" spans="5:9" ht="12.75">
      <c r="E52" s="7"/>
      <c r="H52" s="7"/>
      <c r="I52" s="7"/>
    </row>
    <row r="53" spans="5:9" ht="12.75">
      <c r="E53" s="7"/>
      <c r="H53" s="7"/>
      <c r="I53" s="7"/>
    </row>
    <row r="54" spans="5:9" ht="12.75">
      <c r="E54" s="7"/>
      <c r="H54" s="7"/>
      <c r="I54" s="7"/>
    </row>
    <row r="55" spans="5:9" ht="12.75">
      <c r="E55" s="7"/>
      <c r="H55" s="7"/>
      <c r="I55" s="7"/>
    </row>
    <row r="56" spans="5:9" ht="12.75">
      <c r="E56" s="7"/>
      <c r="H56" s="7"/>
      <c r="I56" s="7"/>
    </row>
    <row r="57" spans="5:9" ht="12.75">
      <c r="E57" s="7"/>
      <c r="H57" s="7"/>
      <c r="I57" s="7"/>
    </row>
    <row r="58" spans="5:9" ht="12.75">
      <c r="E58" s="7"/>
      <c r="H58" s="7"/>
      <c r="I58" s="7"/>
    </row>
    <row r="59" spans="5:9" ht="12.75">
      <c r="E59" s="7"/>
      <c r="H59" s="7"/>
      <c r="I59" s="7"/>
    </row>
    <row r="60" spans="5:9" ht="12.75">
      <c r="E60" s="7"/>
      <c r="H60" s="7"/>
      <c r="I60" s="7"/>
    </row>
    <row r="61" spans="5:9" ht="12.75">
      <c r="E61" s="7"/>
      <c r="H61" s="7"/>
      <c r="I61" s="7"/>
    </row>
    <row r="62" spans="5:9" ht="12.75">
      <c r="E62" s="7"/>
      <c r="H62" s="7"/>
      <c r="I62" s="7"/>
    </row>
    <row r="63" spans="5:9" ht="12.75">
      <c r="E63" s="7"/>
      <c r="H63" s="7"/>
      <c r="I63" s="7"/>
    </row>
    <row r="64" spans="5:9" ht="12.75">
      <c r="E64" s="7"/>
      <c r="H64" s="7"/>
      <c r="I64" s="7"/>
    </row>
    <row r="65" spans="5:9" ht="12.75">
      <c r="E65" s="7"/>
      <c r="H65" s="7"/>
      <c r="I65" s="7"/>
    </row>
    <row r="66" spans="5:9" ht="12.75">
      <c r="E66" s="7"/>
      <c r="H66" s="7"/>
      <c r="I66" s="7"/>
    </row>
    <row r="67" spans="5:9" ht="12.75">
      <c r="E67" s="7"/>
      <c r="H67" s="7"/>
      <c r="I67" s="7"/>
    </row>
    <row r="68" spans="5:9" ht="12.75">
      <c r="E68" s="7"/>
      <c r="H68" s="7"/>
      <c r="I68" s="7"/>
    </row>
    <row r="69" spans="5:9" ht="12.75">
      <c r="E69" s="7"/>
      <c r="H69" s="7"/>
      <c r="I69" s="7"/>
    </row>
    <row r="70" spans="5:9" ht="12.75">
      <c r="E70" s="7"/>
      <c r="H70" s="7"/>
      <c r="I70" s="7"/>
    </row>
    <row r="71" spans="5:9" ht="12.75">
      <c r="E71" s="7"/>
      <c r="H71" s="7"/>
      <c r="I71" s="7"/>
    </row>
    <row r="72" spans="5:9" ht="12.75">
      <c r="E72" s="7"/>
      <c r="H72" s="7"/>
      <c r="I72" s="7"/>
    </row>
    <row r="73" spans="5:9" ht="12.75">
      <c r="E73" s="7"/>
      <c r="H73" s="7"/>
      <c r="I73" s="7"/>
    </row>
    <row r="74" spans="5:9" ht="12.75">
      <c r="E74" s="7"/>
      <c r="H74" s="7"/>
      <c r="I74" s="7"/>
    </row>
    <row r="75" spans="5:9" ht="12.75">
      <c r="E75" s="7"/>
      <c r="H75" s="7"/>
      <c r="I75" s="7"/>
    </row>
    <row r="76" spans="5:9" ht="12.75">
      <c r="E76" s="7"/>
      <c r="H76" s="7"/>
      <c r="I76" s="7"/>
    </row>
    <row r="77" spans="5:9" ht="12.75">
      <c r="E77" s="7"/>
      <c r="H77" s="7"/>
      <c r="I77" s="7"/>
    </row>
    <row r="78" spans="5:9" ht="12.75">
      <c r="E78" s="7"/>
      <c r="H78" s="7"/>
      <c r="I78" s="7"/>
    </row>
    <row r="79" spans="5:9" ht="12.75">
      <c r="E79" s="7"/>
      <c r="H79" s="7"/>
      <c r="I79" s="7"/>
    </row>
    <row r="80" spans="5:9" ht="12.75">
      <c r="E80" s="7"/>
      <c r="H80" s="7"/>
      <c r="I80" s="7"/>
    </row>
    <row r="81" spans="5:9" ht="12.75">
      <c r="E81" s="7"/>
      <c r="H81" s="7"/>
      <c r="I81" s="7"/>
    </row>
    <row r="82" spans="5:9" ht="12.75">
      <c r="E82" s="7"/>
      <c r="H82" s="7"/>
      <c r="I82" s="7"/>
    </row>
    <row r="83" spans="5:9" ht="12.75">
      <c r="E83" s="7"/>
      <c r="H83" s="7"/>
      <c r="I83" s="7"/>
    </row>
    <row r="84" spans="5:9" ht="12.75">
      <c r="E84" s="7"/>
      <c r="H84" s="7"/>
      <c r="I84" s="7"/>
    </row>
    <row r="85" spans="5:9" ht="12.75">
      <c r="E85" s="7"/>
      <c r="H85" s="7"/>
      <c r="I85" s="7"/>
    </row>
    <row r="86" spans="5:9" ht="12.75">
      <c r="E86" s="7"/>
      <c r="H86" s="7"/>
      <c r="I86" s="7"/>
    </row>
    <row r="87" spans="5:9" ht="12.75">
      <c r="E87" s="7"/>
      <c r="H87" s="7"/>
      <c r="I87" s="7"/>
    </row>
    <row r="88" spans="5:9" ht="12.75">
      <c r="E88" s="7"/>
      <c r="H88" s="7"/>
      <c r="I88" s="7"/>
    </row>
    <row r="89" spans="5:9" ht="12.75">
      <c r="E89" s="7"/>
      <c r="H89" s="7"/>
      <c r="I89" s="7"/>
    </row>
    <row r="90" spans="5:9" ht="12.75">
      <c r="E90" s="7"/>
      <c r="H90" s="7"/>
      <c r="I90" s="7"/>
    </row>
    <row r="91" spans="5:9" ht="12.75">
      <c r="E91" s="7"/>
      <c r="H91" s="7"/>
      <c r="I91" s="7"/>
    </row>
    <row r="92" spans="5:9" ht="12.75">
      <c r="E92" s="7"/>
      <c r="H92" s="7"/>
      <c r="I92" s="7"/>
    </row>
    <row r="93" spans="5:9" ht="12.75">
      <c r="E93" s="7"/>
      <c r="H93" s="7"/>
      <c r="I93" s="7"/>
    </row>
    <row r="94" spans="5:9" ht="12.75">
      <c r="E94" s="7"/>
      <c r="H94" s="7"/>
      <c r="I94" s="7"/>
    </row>
    <row r="95" spans="5:9" ht="12.75">
      <c r="E95" s="7"/>
      <c r="H95" s="7"/>
      <c r="I95" s="7"/>
    </row>
    <row r="96" spans="5:9" ht="12.75">
      <c r="E96" s="7"/>
      <c r="H96" s="7"/>
      <c r="I96" s="7"/>
    </row>
    <row r="97" spans="5:9" ht="12.75">
      <c r="E97" s="7"/>
      <c r="H97" s="7"/>
      <c r="I97" s="7"/>
    </row>
    <row r="98" spans="5:9" ht="12.75">
      <c r="E98" s="7"/>
      <c r="H98" s="7"/>
      <c r="I98" s="7"/>
    </row>
    <row r="99" spans="5:9" ht="12.75">
      <c r="E99" s="7"/>
      <c r="H99" s="7"/>
      <c r="I99" s="7"/>
    </row>
    <row r="100" spans="5:9" ht="12.75">
      <c r="E100" s="7"/>
      <c r="H100" s="7"/>
      <c r="I100" s="7"/>
    </row>
    <row r="101" spans="5:9" ht="12.75">
      <c r="E101" s="7"/>
      <c r="H101" s="7"/>
      <c r="I101" s="7"/>
    </row>
    <row r="102" spans="5:9" ht="12.75">
      <c r="E102" s="7"/>
      <c r="H102" s="7"/>
      <c r="I102" s="7"/>
    </row>
    <row r="103" spans="5:9" ht="12.75">
      <c r="E103" s="7"/>
      <c r="H103" s="7"/>
      <c r="I103" s="7"/>
    </row>
    <row r="104" spans="5:9" ht="12.75">
      <c r="E104" s="7"/>
      <c r="H104" s="7"/>
      <c r="I104" s="7"/>
    </row>
    <row r="105" spans="5:9" ht="12.75">
      <c r="E105" s="7"/>
      <c r="H105" s="7"/>
      <c r="I105" s="7"/>
    </row>
    <row r="106" spans="5:9" ht="12.75">
      <c r="E106" s="7"/>
      <c r="H106" s="7"/>
      <c r="I106" s="7"/>
    </row>
    <row r="107" spans="5:9" ht="12.75">
      <c r="E107" s="7"/>
      <c r="H107" s="7"/>
      <c r="I107" s="7"/>
    </row>
    <row r="108" spans="5:9" ht="12.75">
      <c r="E108" s="7"/>
      <c r="H108" s="7"/>
      <c r="I108" s="7"/>
    </row>
    <row r="109" spans="5:9" ht="12.75">
      <c r="E109" s="7"/>
      <c r="H109" s="7"/>
      <c r="I109" s="7"/>
    </row>
    <row r="110" spans="5:9" ht="12.75">
      <c r="E110" s="7"/>
      <c r="H110" s="7"/>
      <c r="I110" s="7"/>
    </row>
    <row r="111" spans="5:9" ht="12.75">
      <c r="E111" s="7"/>
      <c r="H111" s="7"/>
      <c r="I111" s="7"/>
    </row>
    <row r="112" spans="5:9" ht="12.75">
      <c r="E112" s="7"/>
      <c r="H112" s="7"/>
      <c r="I112" s="7"/>
    </row>
    <row r="113" spans="5:9" ht="12.75">
      <c r="E113" s="7"/>
      <c r="H113" s="7"/>
      <c r="I113" s="7"/>
    </row>
    <row r="114" spans="5:9" ht="12.75">
      <c r="E114" s="7"/>
      <c r="H114" s="7"/>
      <c r="I114" s="7"/>
    </row>
    <row r="115" spans="5:9" ht="12.75">
      <c r="E115" s="7"/>
      <c r="H115" s="7"/>
      <c r="I115" s="7"/>
    </row>
    <row r="116" spans="5:9" ht="12.75">
      <c r="E116" s="7"/>
      <c r="H116" s="7"/>
      <c r="I116" s="7"/>
    </row>
    <row r="117" spans="5:9" ht="12.75">
      <c r="E117" s="7"/>
      <c r="H117" s="7"/>
      <c r="I117" s="7"/>
    </row>
    <row r="118" spans="5:9" ht="12.75">
      <c r="E118" s="7"/>
      <c r="H118" s="7"/>
      <c r="I118" s="7"/>
    </row>
    <row r="119" spans="5:9" ht="12.75">
      <c r="E119" s="7"/>
      <c r="H119" s="7"/>
      <c r="I119" s="7"/>
    </row>
    <row r="120" spans="5:9" ht="12.75">
      <c r="E120" s="7"/>
      <c r="H120" s="7"/>
      <c r="I120" s="7"/>
    </row>
    <row r="121" spans="5:9" ht="12.75">
      <c r="E121" s="7"/>
      <c r="H121" s="7"/>
      <c r="I121" s="7"/>
    </row>
    <row r="122" spans="5:9" ht="12.75">
      <c r="E122" s="7"/>
      <c r="H122" s="7"/>
      <c r="I122" s="7"/>
    </row>
    <row r="123" spans="5:9" ht="12.75">
      <c r="E123" s="7"/>
      <c r="H123" s="7"/>
      <c r="I123" s="7"/>
    </row>
    <row r="124" spans="5:9" ht="12.75">
      <c r="E124" s="7"/>
      <c r="H124" s="7"/>
      <c r="I124" s="7"/>
    </row>
    <row r="125" spans="5:9" ht="12.75">
      <c r="E125" s="7"/>
      <c r="H125" s="7"/>
      <c r="I125" s="7"/>
    </row>
    <row r="126" spans="5:9" ht="12.75">
      <c r="E126" s="7"/>
      <c r="H126" s="7"/>
      <c r="I126" s="7"/>
    </row>
    <row r="127" spans="5:9" ht="12.75">
      <c r="E127" s="7"/>
      <c r="H127" s="7"/>
      <c r="I127" s="7"/>
    </row>
    <row r="128" spans="5:9" ht="12.75">
      <c r="E128" s="7"/>
      <c r="H128" s="7"/>
      <c r="I128" s="7"/>
    </row>
    <row r="129" spans="5:9" ht="12.75">
      <c r="E129" s="7"/>
      <c r="H129" s="7"/>
      <c r="I129" s="7"/>
    </row>
    <row r="130" spans="5:9" ht="12.75">
      <c r="E130" s="7"/>
      <c r="H130" s="7"/>
      <c r="I130" s="7"/>
    </row>
    <row r="131" spans="5:9" ht="12.75">
      <c r="E131" s="7"/>
      <c r="H131" s="7"/>
      <c r="I131" s="7"/>
    </row>
    <row r="132" spans="5:9" ht="12.75">
      <c r="E132" s="7"/>
      <c r="H132" s="7"/>
      <c r="I132" s="7"/>
    </row>
    <row r="133" spans="5:9" ht="12.75">
      <c r="E133" s="7"/>
      <c r="H133" s="7"/>
      <c r="I133" s="7"/>
    </row>
    <row r="134" spans="5:9" ht="12.75">
      <c r="E134" s="7"/>
      <c r="H134" s="7"/>
      <c r="I134" s="7"/>
    </row>
    <row r="135" spans="5:9" ht="12.75">
      <c r="E135" s="7"/>
      <c r="H135" s="7"/>
      <c r="I135" s="7"/>
    </row>
    <row r="136" spans="5:9" ht="12.75">
      <c r="E136" s="7"/>
      <c r="H136" s="7"/>
      <c r="I136" s="7"/>
    </row>
    <row r="137" spans="5:9" ht="12.75">
      <c r="E137" s="7"/>
      <c r="H137" s="7"/>
      <c r="I137" s="7"/>
    </row>
    <row r="138" spans="5:9" ht="12.75">
      <c r="E138" s="7"/>
      <c r="H138" s="7"/>
      <c r="I138" s="7"/>
    </row>
    <row r="139" spans="5:9" ht="12.75">
      <c r="E139" s="7"/>
      <c r="H139" s="7"/>
      <c r="I139" s="7"/>
    </row>
    <row r="140" spans="5:9" ht="12.75">
      <c r="E140" s="7"/>
      <c r="H140" s="7"/>
      <c r="I140" s="7"/>
    </row>
    <row r="141" spans="5:9" ht="12.75">
      <c r="E141" s="7"/>
      <c r="H141" s="7"/>
      <c r="I141" s="7"/>
    </row>
    <row r="142" spans="5:9" ht="12.75">
      <c r="E142" s="7"/>
      <c r="H142" s="7"/>
      <c r="I142" s="7"/>
    </row>
    <row r="143" spans="5:9" ht="12.75">
      <c r="E143" s="7"/>
      <c r="H143" s="7"/>
      <c r="I143" s="7"/>
    </row>
    <row r="144" spans="5:9" ht="12.75">
      <c r="E144" s="7"/>
      <c r="H144" s="7"/>
      <c r="I144" s="7"/>
    </row>
    <row r="145" spans="5:9" ht="12.75">
      <c r="E145" s="7"/>
      <c r="H145" s="7"/>
      <c r="I145" s="7"/>
    </row>
    <row r="146" spans="5:9" ht="12.75">
      <c r="E146" s="7"/>
      <c r="H146" s="7"/>
      <c r="I146" s="7"/>
    </row>
    <row r="147" spans="5:9" ht="12.75">
      <c r="E147" s="7"/>
      <c r="H147" s="7"/>
      <c r="I147" s="7"/>
    </row>
    <row r="148" spans="5:9" ht="12.75">
      <c r="E148" s="7"/>
      <c r="H148" s="7"/>
      <c r="I148" s="7"/>
    </row>
    <row r="149" spans="5:9" ht="12.75">
      <c r="E149" s="7"/>
      <c r="H149" s="7"/>
      <c r="I149" s="7"/>
    </row>
    <row r="150" spans="5:9" ht="12.75">
      <c r="E150" s="7"/>
      <c r="H150" s="7"/>
      <c r="I150" s="7"/>
    </row>
    <row r="151" spans="5:9" ht="12.75">
      <c r="E151" s="7"/>
      <c r="H151" s="7"/>
      <c r="I151" s="7"/>
    </row>
    <row r="152" spans="5:9" ht="12.75">
      <c r="E152" s="7"/>
      <c r="H152" s="7"/>
      <c r="I152" s="7"/>
    </row>
    <row r="153" spans="5:9" ht="12.75">
      <c r="E153" s="7"/>
      <c r="H153" s="7"/>
      <c r="I153" s="7"/>
    </row>
    <row r="154" spans="5:9" ht="12.75">
      <c r="E154" s="7"/>
      <c r="H154" s="7"/>
      <c r="I154" s="7"/>
    </row>
    <row r="155" spans="5:9" ht="12.75">
      <c r="E155" s="7"/>
      <c r="H155" s="7"/>
      <c r="I155" s="7"/>
    </row>
    <row r="156" spans="5:9" ht="12.75">
      <c r="E156" s="7"/>
      <c r="H156" s="7"/>
      <c r="I156" s="7"/>
    </row>
    <row r="157" spans="5:9" ht="12.75">
      <c r="E157" s="7"/>
      <c r="H157" s="7"/>
      <c r="I157" s="7"/>
    </row>
    <row r="158" spans="5:9" ht="12.75">
      <c r="E158" s="7"/>
      <c r="H158" s="7"/>
      <c r="I158" s="7"/>
    </row>
    <row r="159" spans="5:9" ht="12.75">
      <c r="E159" s="7"/>
      <c r="H159" s="7"/>
      <c r="I159" s="7"/>
    </row>
    <row r="160" spans="5:9" ht="12.75">
      <c r="E160" s="7"/>
      <c r="H160" s="7"/>
      <c r="I160" s="7"/>
    </row>
    <row r="161" spans="5:9" ht="12.75">
      <c r="E161" s="7"/>
      <c r="H161" s="7"/>
      <c r="I161" s="7"/>
    </row>
    <row r="162" spans="5:9" ht="12.75">
      <c r="E162" s="7"/>
      <c r="H162" s="7"/>
      <c r="I162" s="7"/>
    </row>
    <row r="163" spans="5:9" ht="12.75">
      <c r="E163" s="7"/>
      <c r="H163" s="7"/>
      <c r="I163" s="7"/>
    </row>
    <row r="164" spans="5:9" ht="12.75">
      <c r="E164" s="7"/>
      <c r="H164" s="7"/>
      <c r="I164" s="7"/>
    </row>
    <row r="165" spans="5:9" ht="12.75">
      <c r="E165" s="7"/>
      <c r="H165" s="7"/>
      <c r="I165" s="7"/>
    </row>
    <row r="166" spans="5:9" ht="12.75">
      <c r="E166" s="7"/>
      <c r="H166" s="7"/>
      <c r="I166" s="7"/>
    </row>
    <row r="167" spans="5:9" ht="12.75">
      <c r="E167" s="7"/>
      <c r="H167" s="7"/>
      <c r="I167" s="7"/>
    </row>
    <row r="168" spans="5:9" ht="12.75">
      <c r="E168" s="7"/>
      <c r="H168" s="7"/>
      <c r="I168" s="7"/>
    </row>
    <row r="169" spans="5:9" ht="12.75">
      <c r="E169" s="7"/>
      <c r="H169" s="7"/>
      <c r="I169" s="7"/>
    </row>
    <row r="170" spans="5:9" ht="12.75">
      <c r="E170" s="7"/>
      <c r="H170" s="7"/>
      <c r="I170" s="7"/>
    </row>
    <row r="171" spans="5:9" ht="12.75">
      <c r="E171" s="7"/>
      <c r="H171" s="7"/>
      <c r="I171" s="7"/>
    </row>
    <row r="172" spans="5:9" ht="12.75">
      <c r="E172" s="7"/>
      <c r="H172" s="7"/>
      <c r="I172" s="7"/>
    </row>
    <row r="173" spans="5:9" ht="12.75">
      <c r="E173" s="7"/>
      <c r="H173" s="7"/>
      <c r="I173" s="7"/>
    </row>
    <row r="174" spans="5:9" ht="12.75">
      <c r="E174" s="7"/>
      <c r="H174" s="7"/>
      <c r="I174" s="7"/>
    </row>
    <row r="175" spans="5:9" ht="12.75">
      <c r="E175" s="7"/>
      <c r="H175" s="7"/>
      <c r="I175" s="7"/>
    </row>
    <row r="176" spans="5:9" ht="12.75">
      <c r="E176" s="7"/>
      <c r="H176" s="7"/>
      <c r="I176" s="7"/>
    </row>
    <row r="177" spans="5:9" ht="12.75">
      <c r="E177" s="7"/>
      <c r="H177" s="7"/>
      <c r="I177" s="7"/>
    </row>
    <row r="178" spans="5:9" ht="12.75">
      <c r="E178" s="7"/>
      <c r="H178" s="7"/>
      <c r="I178" s="7"/>
    </row>
    <row r="179" spans="5:9" ht="12.75">
      <c r="E179" s="7"/>
      <c r="H179" s="7"/>
      <c r="I179" s="7"/>
    </row>
    <row r="180" spans="5:9" ht="12.75">
      <c r="E180" s="7"/>
      <c r="H180" s="7"/>
      <c r="I180" s="7"/>
    </row>
    <row r="181" spans="5:9" ht="12.75">
      <c r="E181" s="7"/>
      <c r="H181" s="7"/>
      <c r="I181" s="7"/>
    </row>
    <row r="182" spans="5:9" ht="12.75">
      <c r="E182" s="7"/>
      <c r="H182" s="7"/>
      <c r="I182" s="7"/>
    </row>
    <row r="183" spans="5:9" ht="12.75">
      <c r="E183" s="7"/>
      <c r="H183" s="7"/>
      <c r="I183" s="7"/>
    </row>
    <row r="184" spans="5:9" ht="12.75">
      <c r="E184" s="7"/>
      <c r="H184" s="7"/>
      <c r="I184" s="7"/>
    </row>
    <row r="185" spans="5:9" ht="12.75">
      <c r="E185" s="7"/>
      <c r="H185" s="7"/>
      <c r="I185" s="7"/>
    </row>
    <row r="186" spans="5:9" ht="12.75">
      <c r="E186" s="7"/>
      <c r="H186" s="7"/>
      <c r="I186" s="7"/>
    </row>
    <row r="187" spans="5:9" ht="12.75">
      <c r="E187" s="7"/>
      <c r="H187" s="7"/>
      <c r="I187" s="7"/>
    </row>
    <row r="188" spans="5:9" ht="12.75">
      <c r="E188" s="7"/>
      <c r="H188" s="7"/>
      <c r="I188" s="7"/>
    </row>
    <row r="189" spans="5:9" ht="12.75">
      <c r="E189" s="7"/>
      <c r="H189" s="7"/>
      <c r="I189" s="7"/>
    </row>
    <row r="190" spans="5:9" ht="12.75">
      <c r="E190" s="7"/>
      <c r="H190" s="7"/>
      <c r="I190" s="7"/>
    </row>
    <row r="191" spans="5:9" ht="12.75">
      <c r="E191" s="7"/>
      <c r="H191" s="7"/>
      <c r="I191" s="7"/>
    </row>
    <row r="192" spans="5:9" ht="12.75">
      <c r="E192" s="7"/>
      <c r="H192" s="7"/>
      <c r="I192" s="7"/>
    </row>
    <row r="193" spans="5:9" ht="12.75">
      <c r="E193" s="7"/>
      <c r="H193" s="7"/>
      <c r="I193" s="7"/>
    </row>
    <row r="194" spans="5:9" ht="12.75">
      <c r="E194" s="7"/>
      <c r="H194" s="7"/>
      <c r="I194" s="7"/>
    </row>
    <row r="195" spans="5:9" ht="12.75">
      <c r="E195" s="7"/>
      <c r="H195" s="7"/>
      <c r="I195" s="7"/>
    </row>
    <row r="196" spans="5:9" ht="12.75">
      <c r="E196" s="7"/>
      <c r="H196" s="7"/>
      <c r="I196" s="7"/>
    </row>
    <row r="197" spans="5:9" ht="12.75">
      <c r="E197" s="7"/>
      <c r="H197" s="7"/>
      <c r="I197" s="7"/>
    </row>
    <row r="198" spans="5:9" ht="12.75">
      <c r="E198" s="7"/>
      <c r="H198" s="7"/>
      <c r="I198" s="7"/>
    </row>
    <row r="199" spans="5:9" ht="12.75">
      <c r="E199" s="7"/>
      <c r="H199" s="7"/>
      <c r="I199" s="7"/>
    </row>
    <row r="200" spans="5:9" ht="12.75">
      <c r="E200" s="7"/>
      <c r="H200" s="7"/>
      <c r="I200" s="7"/>
    </row>
    <row r="201" spans="5:9" ht="12.75">
      <c r="E201" s="7"/>
      <c r="H201" s="7"/>
      <c r="I201" s="7"/>
    </row>
    <row r="202" spans="5:9" ht="12.75">
      <c r="E202" s="7"/>
      <c r="H202" s="7"/>
      <c r="I202" s="7"/>
    </row>
    <row r="203" spans="5:9" ht="12.75">
      <c r="E203" s="7"/>
      <c r="H203" s="7"/>
      <c r="I203" s="7"/>
    </row>
    <row r="204" spans="5:9" ht="12.75">
      <c r="E204" s="7"/>
      <c r="H204" s="7"/>
      <c r="I204" s="7"/>
    </row>
    <row r="205" spans="5:9" ht="12.75">
      <c r="E205" s="7"/>
      <c r="H205" s="7"/>
      <c r="I205" s="7"/>
    </row>
    <row r="206" spans="5:9" ht="12.75">
      <c r="E206" s="7"/>
      <c r="H206" s="7"/>
      <c r="I206" s="7"/>
    </row>
    <row r="207" spans="5:9" ht="12.75">
      <c r="E207" s="7"/>
      <c r="H207" s="7"/>
      <c r="I207" s="7"/>
    </row>
    <row r="208" spans="5:9" ht="12.75">
      <c r="E208" s="7"/>
      <c r="H208" s="7"/>
      <c r="I208" s="7"/>
    </row>
    <row r="209" spans="5:9" ht="12.75">
      <c r="E209" s="7"/>
      <c r="H209" s="7"/>
      <c r="I209" s="7"/>
    </row>
    <row r="210" spans="5:9" ht="12.75">
      <c r="E210" s="7"/>
      <c r="H210" s="7"/>
      <c r="I210" s="7"/>
    </row>
    <row r="211" spans="5:9" ht="12.75">
      <c r="E211" s="7"/>
      <c r="H211" s="7"/>
      <c r="I211" s="7"/>
    </row>
    <row r="212" spans="5:9" ht="12.75">
      <c r="E212" s="7"/>
      <c r="H212" s="7"/>
      <c r="I212" s="7"/>
    </row>
    <row r="213" spans="5:9" ht="12.75">
      <c r="E213" s="7"/>
      <c r="H213" s="7"/>
      <c r="I213" s="7"/>
    </row>
    <row r="214" spans="5:9" ht="12.75">
      <c r="E214" s="7"/>
      <c r="H214" s="7"/>
      <c r="I214" s="7"/>
    </row>
    <row r="215" spans="5:9" ht="12.75">
      <c r="E215" s="7"/>
      <c r="H215" s="7"/>
      <c r="I215" s="7"/>
    </row>
    <row r="216" spans="5:9" ht="12.75">
      <c r="E216" s="7"/>
      <c r="H216" s="7"/>
      <c r="I216" s="7"/>
    </row>
    <row r="217" spans="5:9" ht="12.75">
      <c r="E217" s="7"/>
      <c r="H217" s="7"/>
      <c r="I217" s="7"/>
    </row>
    <row r="218" spans="5:9" ht="12.75">
      <c r="E218" s="7"/>
      <c r="H218" s="7"/>
      <c r="I218" s="7"/>
    </row>
    <row r="219" spans="5:9" ht="12.75">
      <c r="E219" s="7"/>
      <c r="H219" s="7"/>
      <c r="I219" s="7"/>
    </row>
    <row r="220" spans="5:9" ht="12.75">
      <c r="E220" s="7"/>
      <c r="H220" s="7"/>
      <c r="I220" s="7"/>
    </row>
    <row r="221" spans="5:9" ht="12.75">
      <c r="E221" s="7"/>
      <c r="H221" s="7"/>
      <c r="I221" s="7"/>
    </row>
    <row r="222" spans="5:9" ht="12.75">
      <c r="E222" s="7"/>
      <c r="H222" s="7"/>
      <c r="I222" s="7"/>
    </row>
    <row r="223" spans="5:9" ht="12.75">
      <c r="E223" s="7"/>
      <c r="H223" s="7"/>
      <c r="I223" s="7"/>
    </row>
    <row r="224" spans="5:9" ht="12.75">
      <c r="E224" s="7"/>
      <c r="H224" s="7"/>
      <c r="I224" s="7"/>
    </row>
    <row r="225" spans="5:9" ht="12.75">
      <c r="E225" s="7"/>
      <c r="H225" s="7"/>
      <c r="I225" s="7"/>
    </row>
    <row r="226" spans="5:9" ht="12.75">
      <c r="E226" s="7"/>
      <c r="H226" s="7"/>
      <c r="I226" s="7"/>
    </row>
    <row r="227" spans="5:9" ht="12.75">
      <c r="E227" s="7"/>
      <c r="H227" s="7"/>
      <c r="I227" s="7"/>
    </row>
    <row r="228" spans="5:9" ht="12.75">
      <c r="E228" s="7"/>
      <c r="H228" s="7"/>
      <c r="I228" s="7"/>
    </row>
    <row r="229" spans="5:9" ht="12.75">
      <c r="E229" s="7"/>
      <c r="H229" s="7"/>
      <c r="I229" s="7"/>
    </row>
    <row r="230" spans="5:9" ht="12.75">
      <c r="E230" s="7"/>
      <c r="H230" s="7"/>
      <c r="I230" s="7"/>
    </row>
    <row r="231" spans="5:9" ht="12.75">
      <c r="E231" s="7"/>
      <c r="H231" s="7"/>
      <c r="I231" s="7"/>
    </row>
    <row r="232" spans="5:9" ht="12.75">
      <c r="E232" s="7"/>
      <c r="H232" s="7"/>
      <c r="I232" s="7"/>
    </row>
    <row r="233" spans="5:9" ht="12.75">
      <c r="E233" s="7"/>
      <c r="H233" s="7"/>
      <c r="I233" s="7"/>
    </row>
    <row r="234" spans="5:9" ht="12.75">
      <c r="E234" s="7"/>
      <c r="H234" s="7"/>
      <c r="I234" s="7"/>
    </row>
    <row r="235" spans="5:9" ht="12.75">
      <c r="E235" s="7"/>
      <c r="H235" s="7"/>
      <c r="I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  <row r="289" ht="12.75">
      <c r="E289" s="7"/>
    </row>
    <row r="290" ht="12.75">
      <c r="E290" s="7"/>
    </row>
    <row r="291" ht="12.75">
      <c r="E291" s="7"/>
    </row>
    <row r="292" ht="12.75">
      <c r="E292" s="7"/>
    </row>
    <row r="293" ht="12.75">
      <c r="E293" s="7"/>
    </row>
    <row r="294" ht="12.75">
      <c r="E294" s="7"/>
    </row>
    <row r="295" ht="12.75">
      <c r="E295" s="7"/>
    </row>
    <row r="296" ht="12.75">
      <c r="E296" s="7"/>
    </row>
    <row r="297" ht="12.75">
      <c r="E297" s="7"/>
    </row>
    <row r="298" ht="12.75">
      <c r="E298" s="7"/>
    </row>
    <row r="299" ht="12.75">
      <c r="E299" s="7"/>
    </row>
    <row r="300" ht="12.75">
      <c r="E300" s="7"/>
    </row>
    <row r="301" ht="12.75">
      <c r="E301" s="7"/>
    </row>
    <row r="302" ht="12.75">
      <c r="E302" s="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L41" sqref="L41"/>
    </sheetView>
  </sheetViews>
  <sheetFormatPr defaultColWidth="9.00390625" defaultRowHeight="12.75"/>
  <cols>
    <col min="1" max="1" width="23.75390625" style="36" customWidth="1"/>
    <col min="2" max="2" width="1.00390625" style="36" customWidth="1"/>
    <col min="3" max="11" width="11.75390625" style="36" customWidth="1"/>
    <col min="12" max="13" width="11.75390625" style="0" customWidth="1"/>
  </cols>
  <sheetData>
    <row r="1" spans="1:13" ht="15.75">
      <c r="A1" s="311" t="s">
        <v>52</v>
      </c>
      <c r="B1" s="311"/>
      <c r="C1" s="311"/>
      <c r="D1" s="311"/>
      <c r="E1" s="311" t="s">
        <v>83</v>
      </c>
      <c r="F1" s="311"/>
      <c r="G1" s="311"/>
      <c r="H1" s="311"/>
      <c r="I1" s="313"/>
      <c r="J1" s="313"/>
      <c r="K1" s="311"/>
      <c r="M1" s="468"/>
    </row>
    <row r="2" spans="1:13" ht="13.5" thickBot="1">
      <c r="A2" s="314"/>
      <c r="B2" s="314"/>
      <c r="C2" s="396"/>
      <c r="D2" s="396"/>
      <c r="E2" s="396"/>
      <c r="F2" s="396"/>
      <c r="G2" s="396"/>
      <c r="H2" s="396"/>
      <c r="I2" s="396"/>
      <c r="J2" s="396"/>
      <c r="K2" s="397"/>
      <c r="L2" s="398"/>
      <c r="M2" s="468"/>
    </row>
    <row r="3" spans="1:13" ht="45" customHeight="1" thickBot="1">
      <c r="A3" s="461"/>
      <c r="B3" s="314"/>
      <c r="C3" s="322" t="s">
        <v>33</v>
      </c>
      <c r="D3" s="322" t="s">
        <v>34</v>
      </c>
      <c r="E3" s="322" t="s">
        <v>36</v>
      </c>
      <c r="F3" s="430" t="s">
        <v>44</v>
      </c>
      <c r="G3" s="322" t="s">
        <v>45</v>
      </c>
      <c r="H3" s="322" t="s">
        <v>46</v>
      </c>
      <c r="I3" s="322" t="s">
        <v>48</v>
      </c>
      <c r="J3" s="322" t="s">
        <v>49</v>
      </c>
      <c r="K3" s="399" t="s">
        <v>50</v>
      </c>
      <c r="L3" s="322" t="s">
        <v>51</v>
      </c>
      <c r="M3" s="468"/>
    </row>
    <row r="4" spans="1:13" ht="12.75">
      <c r="A4" s="323" t="s">
        <v>9</v>
      </c>
      <c r="B4" s="469"/>
      <c r="C4" s="350">
        <v>413438</v>
      </c>
      <c r="D4" s="350">
        <v>212861</v>
      </c>
      <c r="E4" s="470">
        <v>208025.89</v>
      </c>
      <c r="F4" s="471">
        <v>53627.4</v>
      </c>
      <c r="G4" s="470">
        <v>244059.26</v>
      </c>
      <c r="H4" s="472">
        <v>137126</v>
      </c>
      <c r="I4" s="470">
        <v>757967</v>
      </c>
      <c r="J4" s="350">
        <v>160000</v>
      </c>
      <c r="K4" s="472">
        <v>32660</v>
      </c>
      <c r="L4" s="350">
        <v>93000</v>
      </c>
      <c r="M4" s="473"/>
    </row>
    <row r="5" spans="1:13" ht="12.75">
      <c r="A5" s="329" t="s">
        <v>10</v>
      </c>
      <c r="B5" s="281"/>
      <c r="C5" s="248">
        <v>864079.4</v>
      </c>
      <c r="D5" s="248">
        <v>821531.4</v>
      </c>
      <c r="E5" s="470">
        <v>1397151.49</v>
      </c>
      <c r="F5" s="471">
        <v>1135724.68</v>
      </c>
      <c r="G5" s="470">
        <v>1243637.34</v>
      </c>
      <c r="H5" s="472">
        <v>545759.25</v>
      </c>
      <c r="I5" s="470">
        <v>326313.97</v>
      </c>
      <c r="J5" s="248">
        <v>500000</v>
      </c>
      <c r="K5" s="472">
        <v>115440.3</v>
      </c>
      <c r="L5" s="248">
        <v>250000</v>
      </c>
      <c r="M5" s="474"/>
    </row>
    <row r="6" spans="1:13" ht="22.5">
      <c r="A6" s="335" t="s">
        <v>84</v>
      </c>
      <c r="B6" s="281"/>
      <c r="C6" s="248">
        <v>553206</v>
      </c>
      <c r="D6" s="248">
        <v>505686</v>
      </c>
      <c r="E6" s="470">
        <v>435034</v>
      </c>
      <c r="F6" s="471">
        <v>440281</v>
      </c>
      <c r="G6" s="470">
        <v>412195</v>
      </c>
      <c r="H6" s="472">
        <v>406450</v>
      </c>
      <c r="I6" s="470">
        <v>383657</v>
      </c>
      <c r="J6" s="248">
        <v>400000</v>
      </c>
      <c r="K6" s="472">
        <v>243946</v>
      </c>
      <c r="L6" s="248">
        <v>480000</v>
      </c>
      <c r="M6" s="474"/>
    </row>
    <row r="7" spans="1:13" ht="12.75">
      <c r="A7" s="329" t="s">
        <v>12</v>
      </c>
      <c r="B7" s="281"/>
      <c r="C7" s="248">
        <v>32157</v>
      </c>
      <c r="D7" s="248">
        <v>35868</v>
      </c>
      <c r="E7" s="470">
        <v>40569</v>
      </c>
      <c r="F7" s="471">
        <v>36918</v>
      </c>
      <c r="G7" s="470">
        <v>52125</v>
      </c>
      <c r="H7" s="472">
        <v>96651</v>
      </c>
      <c r="I7" s="470">
        <v>84546</v>
      </c>
      <c r="J7" s="475">
        <v>120000</v>
      </c>
      <c r="K7" s="472">
        <v>53454</v>
      </c>
      <c r="L7" s="475">
        <v>110000</v>
      </c>
      <c r="M7" s="474"/>
    </row>
    <row r="8" spans="1:13" ht="12.75">
      <c r="A8" s="329" t="s">
        <v>13</v>
      </c>
      <c r="B8" s="281"/>
      <c r="C8" s="248">
        <v>651604</v>
      </c>
      <c r="D8" s="248">
        <v>858372</v>
      </c>
      <c r="E8" s="470">
        <v>673282</v>
      </c>
      <c r="F8" s="471">
        <v>987335</v>
      </c>
      <c r="G8" s="470">
        <v>857180</v>
      </c>
      <c r="H8" s="472">
        <v>904007</v>
      </c>
      <c r="I8" s="470">
        <v>847069</v>
      </c>
      <c r="J8" s="248">
        <v>1050000</v>
      </c>
      <c r="K8" s="472">
        <v>565868</v>
      </c>
      <c r="L8" s="248">
        <v>1100000</v>
      </c>
      <c r="M8" s="474"/>
    </row>
    <row r="9" spans="1:13" ht="12.75">
      <c r="A9" s="329" t="s">
        <v>14</v>
      </c>
      <c r="B9" s="281"/>
      <c r="C9" s="248">
        <v>60943</v>
      </c>
      <c r="D9" s="248">
        <v>95562</v>
      </c>
      <c r="E9" s="470">
        <v>86832</v>
      </c>
      <c r="F9" s="471">
        <v>125502</v>
      </c>
      <c r="G9" s="470">
        <v>208441</v>
      </c>
      <c r="H9" s="472">
        <v>126166</v>
      </c>
      <c r="I9" s="470">
        <v>136851</v>
      </c>
      <c r="J9" s="248">
        <v>200000</v>
      </c>
      <c r="K9" s="472">
        <v>95159</v>
      </c>
      <c r="L9" s="248">
        <v>200000</v>
      </c>
      <c r="M9" s="474"/>
    </row>
    <row r="10" spans="1:13" ht="12.75">
      <c r="A10" s="329" t="s">
        <v>15</v>
      </c>
      <c r="B10" s="281"/>
      <c r="C10" s="248">
        <v>0</v>
      </c>
      <c r="D10" s="248">
        <v>0</v>
      </c>
      <c r="E10" s="470">
        <v>0</v>
      </c>
      <c r="F10" s="471">
        <v>0</v>
      </c>
      <c r="G10" s="470">
        <v>0</v>
      </c>
      <c r="H10" s="472">
        <v>0</v>
      </c>
      <c r="I10" s="470"/>
      <c r="J10" s="248">
        <v>0</v>
      </c>
      <c r="K10" s="472">
        <v>0</v>
      </c>
      <c r="L10" s="248">
        <v>0</v>
      </c>
      <c r="M10" s="474"/>
    </row>
    <row r="11" spans="1:13" ht="12.75">
      <c r="A11" s="329" t="s">
        <v>72</v>
      </c>
      <c r="B11" s="281"/>
      <c r="C11" s="248">
        <v>425650.4</v>
      </c>
      <c r="D11" s="248">
        <v>327504.4</v>
      </c>
      <c r="E11" s="470">
        <v>385660.74</v>
      </c>
      <c r="F11" s="471">
        <v>647395.71</v>
      </c>
      <c r="G11" s="470">
        <v>645957.3</v>
      </c>
      <c r="H11" s="476">
        <v>439134.78</v>
      </c>
      <c r="I11" s="470">
        <v>569019.48</v>
      </c>
      <c r="J11" s="248">
        <v>483000</v>
      </c>
      <c r="K11" s="472">
        <v>230631.29</v>
      </c>
      <c r="L11" s="248">
        <v>500000</v>
      </c>
      <c r="M11" s="474"/>
    </row>
    <row r="12" spans="1:13" ht="22.5">
      <c r="A12" s="335" t="s">
        <v>85</v>
      </c>
      <c r="B12" s="281"/>
      <c r="C12" s="248">
        <v>525300</v>
      </c>
      <c r="D12" s="248">
        <v>764874</v>
      </c>
      <c r="E12" s="470">
        <v>619637</v>
      </c>
      <c r="F12" s="471">
        <v>519577.17</v>
      </c>
      <c r="G12" s="470">
        <v>553879</v>
      </c>
      <c r="H12" s="472">
        <v>722701.6</v>
      </c>
      <c r="I12" s="470">
        <v>764888</v>
      </c>
      <c r="J12" s="248">
        <v>600000</v>
      </c>
      <c r="K12" s="472">
        <v>381060</v>
      </c>
      <c r="L12" s="248">
        <v>797000</v>
      </c>
      <c r="M12" s="474"/>
    </row>
    <row r="13" spans="1:13" ht="34.5" customHeight="1">
      <c r="A13" s="335" t="s">
        <v>62</v>
      </c>
      <c r="B13" s="281"/>
      <c r="C13" s="339">
        <v>62000</v>
      </c>
      <c r="D13" s="339">
        <v>107500</v>
      </c>
      <c r="E13" s="470">
        <v>70900</v>
      </c>
      <c r="F13" s="471">
        <v>72900</v>
      </c>
      <c r="G13" s="470">
        <v>63900</v>
      </c>
      <c r="H13" s="472">
        <v>38200</v>
      </c>
      <c r="I13" s="477">
        <v>0</v>
      </c>
      <c r="J13" s="478">
        <v>100000</v>
      </c>
      <c r="K13" s="472">
        <v>0</v>
      </c>
      <c r="L13" s="478">
        <v>260000</v>
      </c>
      <c r="M13" s="474"/>
    </row>
    <row r="14" spans="1:13" ht="12.75">
      <c r="A14" s="337" t="s">
        <v>18</v>
      </c>
      <c r="B14" s="281"/>
      <c r="C14" s="339">
        <v>143702</v>
      </c>
      <c r="D14" s="339">
        <v>230585</v>
      </c>
      <c r="E14" s="470">
        <v>206831.01</v>
      </c>
      <c r="F14" s="471">
        <v>208044</v>
      </c>
      <c r="G14" s="470">
        <v>113347</v>
      </c>
      <c r="H14" s="472">
        <v>340</v>
      </c>
      <c r="I14" s="470">
        <v>2493</v>
      </c>
      <c r="J14" s="339">
        <v>0</v>
      </c>
      <c r="K14" s="472">
        <v>14958</v>
      </c>
      <c r="L14" s="339">
        <v>30000</v>
      </c>
      <c r="M14" s="474"/>
    </row>
    <row r="15" spans="1:14" ht="12.75">
      <c r="A15" s="329" t="s">
        <v>63</v>
      </c>
      <c r="B15" s="281"/>
      <c r="C15" s="339">
        <v>0</v>
      </c>
      <c r="D15" s="339">
        <v>0</v>
      </c>
      <c r="E15" s="479">
        <v>0</v>
      </c>
      <c r="F15" s="480">
        <v>0</v>
      </c>
      <c r="G15" s="479">
        <v>0</v>
      </c>
      <c r="H15" s="339">
        <v>0</v>
      </c>
      <c r="I15" s="470">
        <v>0</v>
      </c>
      <c r="J15" s="339">
        <v>0</v>
      </c>
      <c r="K15" s="472"/>
      <c r="L15" s="339">
        <v>0</v>
      </c>
      <c r="M15" s="474"/>
      <c r="N15" s="229"/>
    </row>
    <row r="16" spans="1:14" ht="12.75">
      <c r="A16" s="337" t="s">
        <v>64</v>
      </c>
      <c r="B16" s="281"/>
      <c r="C16" s="339">
        <v>0</v>
      </c>
      <c r="D16" s="339">
        <v>0</v>
      </c>
      <c r="E16" s="479">
        <v>0</v>
      </c>
      <c r="F16" s="480">
        <v>0</v>
      </c>
      <c r="G16" s="479">
        <v>0</v>
      </c>
      <c r="H16" s="339">
        <v>0</v>
      </c>
      <c r="I16" s="470">
        <v>0</v>
      </c>
      <c r="J16" s="339">
        <v>0</v>
      </c>
      <c r="K16" s="472">
        <v>0</v>
      </c>
      <c r="L16" s="339">
        <v>20000</v>
      </c>
      <c r="M16" s="474"/>
      <c r="N16" s="229"/>
    </row>
    <row r="17" spans="1:14" ht="13.5" thickBot="1">
      <c r="A17" s="342" t="s">
        <v>65</v>
      </c>
      <c r="B17" s="281"/>
      <c r="C17" s="258">
        <v>0</v>
      </c>
      <c r="D17" s="258">
        <v>0</v>
      </c>
      <c r="E17" s="258">
        <v>0</v>
      </c>
      <c r="F17" s="284">
        <v>0</v>
      </c>
      <c r="G17" s="258">
        <v>0</v>
      </c>
      <c r="H17" s="258">
        <v>0</v>
      </c>
      <c r="I17" s="470">
        <v>0</v>
      </c>
      <c r="J17" s="258">
        <v>10000</v>
      </c>
      <c r="K17" s="472">
        <v>0</v>
      </c>
      <c r="L17" s="258">
        <v>10000</v>
      </c>
      <c r="M17" s="474"/>
      <c r="N17" s="229"/>
    </row>
    <row r="18" spans="1:14" ht="13.5" thickBot="1">
      <c r="A18" s="367" t="s">
        <v>7</v>
      </c>
      <c r="B18" s="314"/>
      <c r="C18" s="346">
        <f>SUM(C4:C17)</f>
        <v>3732079.8</v>
      </c>
      <c r="D18" s="346">
        <f aca="true" t="shared" si="0" ref="D18:L18">SUM(D4:D17)</f>
        <v>3960343.8</v>
      </c>
      <c r="E18" s="346">
        <f t="shared" si="0"/>
        <v>4123923.13</v>
      </c>
      <c r="F18" s="446">
        <f t="shared" si="0"/>
        <v>4227304.96</v>
      </c>
      <c r="G18" s="346">
        <f t="shared" si="0"/>
        <v>4394720.9</v>
      </c>
      <c r="H18" s="346">
        <f t="shared" si="0"/>
        <v>3416535.6300000004</v>
      </c>
      <c r="I18" s="346">
        <f t="shared" si="0"/>
        <v>3872804.4499999997</v>
      </c>
      <c r="J18" s="346">
        <f t="shared" si="0"/>
        <v>3623000</v>
      </c>
      <c r="K18" s="346">
        <f t="shared" si="0"/>
        <v>1733176.59</v>
      </c>
      <c r="L18" s="346">
        <f t="shared" si="0"/>
        <v>3850000</v>
      </c>
      <c r="M18" s="481"/>
      <c r="N18" s="229"/>
    </row>
    <row r="19" spans="1:14" ht="10.5" customHeight="1" thickBot="1">
      <c r="A19" s="314"/>
      <c r="B19" s="314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481"/>
      <c r="N19" s="229"/>
    </row>
    <row r="20" spans="1:14" ht="13.5" hidden="1" thickBot="1">
      <c r="A20" s="421"/>
      <c r="B20" s="314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481"/>
      <c r="N20" s="229"/>
    </row>
    <row r="21" spans="1:14" ht="12.75">
      <c r="A21" s="323" t="s">
        <v>19</v>
      </c>
      <c r="B21" s="349"/>
      <c r="C21" s="350">
        <v>553206</v>
      </c>
      <c r="D21" s="350">
        <v>543489.5</v>
      </c>
      <c r="E21" s="482">
        <v>435034</v>
      </c>
      <c r="F21" s="482">
        <v>439081</v>
      </c>
      <c r="G21" s="482">
        <v>398328</v>
      </c>
      <c r="H21" s="482">
        <v>362288</v>
      </c>
      <c r="I21" s="482">
        <v>383501</v>
      </c>
      <c r="J21" s="437">
        <v>400000</v>
      </c>
      <c r="K21" s="482">
        <v>243946</v>
      </c>
      <c r="L21" s="356">
        <v>480000</v>
      </c>
      <c r="M21" s="481"/>
      <c r="N21" s="459"/>
    </row>
    <row r="22" spans="1:14" ht="12.75">
      <c r="A22" s="358" t="s">
        <v>66</v>
      </c>
      <c r="B22" s="349"/>
      <c r="C22" s="243">
        <v>0</v>
      </c>
      <c r="D22" s="243">
        <v>0</v>
      </c>
      <c r="E22" s="470">
        <v>123267.5</v>
      </c>
      <c r="F22" s="470">
        <v>5670</v>
      </c>
      <c r="G22" s="470">
        <v>4922</v>
      </c>
      <c r="H22" s="470">
        <v>288071</v>
      </c>
      <c r="I22" s="470">
        <v>247340</v>
      </c>
      <c r="J22" s="277">
        <v>0</v>
      </c>
      <c r="K22" s="470">
        <v>38659</v>
      </c>
      <c r="L22" s="362">
        <v>0</v>
      </c>
      <c r="M22" s="481"/>
      <c r="N22" s="459"/>
    </row>
    <row r="23" spans="1:14" ht="12.75">
      <c r="A23" s="329" t="s">
        <v>20</v>
      </c>
      <c r="B23" s="349"/>
      <c r="C23" s="248">
        <v>25150</v>
      </c>
      <c r="D23" s="248">
        <v>18440</v>
      </c>
      <c r="E23" s="470">
        <v>15500</v>
      </c>
      <c r="F23" s="470">
        <v>17450</v>
      </c>
      <c r="G23" s="470">
        <v>26320</v>
      </c>
      <c r="H23" s="470">
        <v>31640</v>
      </c>
      <c r="I23" s="470">
        <v>34720</v>
      </c>
      <c r="J23" s="280">
        <v>32000</v>
      </c>
      <c r="K23" s="470">
        <v>21200</v>
      </c>
      <c r="L23" s="365">
        <v>32000</v>
      </c>
      <c r="M23" s="481"/>
      <c r="N23" s="459"/>
    </row>
    <row r="24" spans="1:14" ht="12.75">
      <c r="A24" s="329" t="s">
        <v>86</v>
      </c>
      <c r="B24" s="349"/>
      <c r="C24" s="248">
        <v>86565</v>
      </c>
      <c r="D24" s="248">
        <v>116472</v>
      </c>
      <c r="E24" s="470">
        <v>121659</v>
      </c>
      <c r="F24" s="470">
        <v>129906</v>
      </c>
      <c r="G24" s="470">
        <v>176866</v>
      </c>
      <c r="H24" s="470">
        <v>112298</v>
      </c>
      <c r="I24" s="470">
        <v>333178</v>
      </c>
      <c r="J24" s="280">
        <v>350000</v>
      </c>
      <c r="K24" s="470">
        <v>308799</v>
      </c>
      <c r="L24" s="365">
        <v>500000</v>
      </c>
      <c r="M24" s="474"/>
      <c r="N24" s="459"/>
    </row>
    <row r="25" spans="1:14" ht="12.75">
      <c r="A25" s="329" t="s">
        <v>22</v>
      </c>
      <c r="B25" s="349"/>
      <c r="C25" s="248">
        <v>15947.5</v>
      </c>
      <c r="D25" s="248">
        <v>18324.16</v>
      </c>
      <c r="E25" s="470">
        <v>27023.63</v>
      </c>
      <c r="F25" s="470">
        <v>20829.61</v>
      </c>
      <c r="G25" s="470">
        <v>19213.45</v>
      </c>
      <c r="H25" s="470">
        <v>8789.16</v>
      </c>
      <c r="I25" s="470">
        <v>11842.64</v>
      </c>
      <c r="J25" s="280">
        <v>10000</v>
      </c>
      <c r="K25" s="470">
        <v>4994.15</v>
      </c>
      <c r="L25" s="365">
        <v>10000</v>
      </c>
      <c r="M25" s="474"/>
      <c r="N25" s="459"/>
    </row>
    <row r="26" spans="1:14" ht="12.75">
      <c r="A26" s="329" t="s">
        <v>28</v>
      </c>
      <c r="B26" s="349"/>
      <c r="C26" s="248">
        <v>151211.5</v>
      </c>
      <c r="D26" s="248">
        <v>25618</v>
      </c>
      <c r="E26" s="470">
        <v>11439</v>
      </c>
      <c r="F26" s="470">
        <v>290660</v>
      </c>
      <c r="G26" s="470">
        <v>128258</v>
      </c>
      <c r="H26" s="470">
        <v>112950</v>
      </c>
      <c r="I26" s="470">
        <v>131222.81</v>
      </c>
      <c r="J26" s="280">
        <v>200000</v>
      </c>
      <c r="K26" s="470">
        <v>43083</v>
      </c>
      <c r="L26" s="365">
        <v>197000</v>
      </c>
      <c r="M26" s="474"/>
      <c r="N26" s="459"/>
    </row>
    <row r="27" spans="1:14" ht="13.5" thickBot="1">
      <c r="A27" s="342"/>
      <c r="B27" s="314"/>
      <c r="C27" s="258"/>
      <c r="D27" s="258"/>
      <c r="E27" s="258"/>
      <c r="F27" s="258"/>
      <c r="G27" s="258"/>
      <c r="H27" s="258"/>
      <c r="I27" s="258"/>
      <c r="J27" s="284"/>
      <c r="K27" s="258"/>
      <c r="L27" s="366"/>
      <c r="M27" s="474"/>
      <c r="N27" s="459"/>
    </row>
    <row r="28" spans="1:14" ht="13.5" thickBot="1">
      <c r="A28" s="367" t="s">
        <v>8</v>
      </c>
      <c r="B28" s="314"/>
      <c r="C28" s="346">
        <f>SUM(C21:C27)</f>
        <v>832080</v>
      </c>
      <c r="D28" s="346">
        <f aca="true" t="shared" si="1" ref="D28:L28">SUM(D21:D27)</f>
        <v>722343.66</v>
      </c>
      <c r="E28" s="346">
        <f t="shared" si="1"/>
        <v>733923.13</v>
      </c>
      <c r="F28" s="346">
        <f t="shared" si="1"/>
        <v>903596.61</v>
      </c>
      <c r="G28" s="346">
        <f t="shared" si="1"/>
        <v>753907.45</v>
      </c>
      <c r="H28" s="346">
        <f t="shared" si="1"/>
        <v>916036.16</v>
      </c>
      <c r="I28" s="346">
        <f t="shared" si="1"/>
        <v>1141804.45</v>
      </c>
      <c r="J28" s="446">
        <f t="shared" si="1"/>
        <v>992000</v>
      </c>
      <c r="K28" s="346">
        <f t="shared" si="1"/>
        <v>660681.15</v>
      </c>
      <c r="L28" s="347">
        <f t="shared" si="1"/>
        <v>1219000</v>
      </c>
      <c r="M28" s="474"/>
      <c r="N28" s="229"/>
    </row>
    <row r="29" spans="1:13" ht="2.25" customHeight="1" thickBot="1">
      <c r="A29" s="314"/>
      <c r="B29" s="314"/>
      <c r="C29" s="415"/>
      <c r="D29" s="415"/>
      <c r="E29" s="415"/>
      <c r="F29" s="415"/>
      <c r="G29" s="415"/>
      <c r="H29" s="415"/>
      <c r="I29" s="415"/>
      <c r="J29" s="415"/>
      <c r="K29" s="483"/>
      <c r="L29" s="415"/>
      <c r="M29" s="474"/>
    </row>
    <row r="30" spans="1:13" ht="13.5" thickBot="1">
      <c r="A30" s="461" t="s">
        <v>0</v>
      </c>
      <c r="B30" s="314"/>
      <c r="C30" s="346">
        <v>2900000</v>
      </c>
      <c r="D30" s="346">
        <v>3238000</v>
      </c>
      <c r="E30" s="346">
        <v>3390000</v>
      </c>
      <c r="F30" s="484">
        <v>3550000</v>
      </c>
      <c r="G30" s="484">
        <v>3686000</v>
      </c>
      <c r="H30" s="484">
        <v>3031000</v>
      </c>
      <c r="I30" s="484">
        <v>2731000</v>
      </c>
      <c r="J30" s="446">
        <v>2631000</v>
      </c>
      <c r="K30" s="485">
        <v>1314000</v>
      </c>
      <c r="L30" s="347">
        <v>2631000</v>
      </c>
      <c r="M30" s="481"/>
    </row>
    <row r="31" spans="1:13" ht="4.5" customHeight="1" thickBot="1">
      <c r="A31" s="314"/>
      <c r="B31" s="314"/>
      <c r="C31" s="415"/>
      <c r="D31" s="415"/>
      <c r="E31" s="415"/>
      <c r="F31" s="419"/>
      <c r="G31" s="419"/>
      <c r="H31" s="419"/>
      <c r="I31" s="419"/>
      <c r="J31" s="419"/>
      <c r="K31" s="419"/>
      <c r="L31" s="419"/>
      <c r="M31" s="481"/>
    </row>
    <row r="32" spans="1:13" ht="13.5" thickBot="1">
      <c r="A32" s="420" t="s">
        <v>1</v>
      </c>
      <c r="B32" s="421"/>
      <c r="C32" s="422">
        <f aca="true" t="shared" si="2" ref="C32:L32">C30+C28-C18</f>
        <v>0.20000000018626451</v>
      </c>
      <c r="D32" s="422">
        <f t="shared" si="2"/>
        <v>-0.13999999966472387</v>
      </c>
      <c r="E32" s="422">
        <f t="shared" si="2"/>
        <v>0</v>
      </c>
      <c r="F32" s="422">
        <f t="shared" si="2"/>
        <v>226291.65000000037</v>
      </c>
      <c r="G32" s="422">
        <f t="shared" si="2"/>
        <v>45186.549999999814</v>
      </c>
      <c r="H32" s="423">
        <f t="shared" si="2"/>
        <v>530500.5299999998</v>
      </c>
      <c r="I32" s="423">
        <f t="shared" si="2"/>
        <v>0</v>
      </c>
      <c r="J32" s="423">
        <f>J30+J28-J18</f>
        <v>0</v>
      </c>
      <c r="K32" s="422">
        <f t="shared" si="2"/>
        <v>241504.55999999982</v>
      </c>
      <c r="L32" s="423">
        <f t="shared" si="2"/>
        <v>0</v>
      </c>
      <c r="M32" s="481"/>
    </row>
    <row r="33" spans="1:13" ht="9.75" customHeight="1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419"/>
      <c r="L33" s="419"/>
      <c r="M33" s="481"/>
    </row>
    <row r="34" spans="1:13" ht="13.5" hidden="1" thickBot="1">
      <c r="A34" s="378"/>
      <c r="B34" s="379"/>
      <c r="C34" s="379"/>
      <c r="D34" s="379"/>
      <c r="E34" s="379"/>
      <c r="F34" s="379"/>
      <c r="G34" s="379"/>
      <c r="H34" s="379"/>
      <c r="I34" s="379"/>
      <c r="J34" s="379"/>
      <c r="K34" s="425" t="s">
        <v>29</v>
      </c>
      <c r="L34" s="382">
        <f>L30-H30</f>
        <v>-400000</v>
      </c>
      <c r="M34" s="481"/>
    </row>
    <row r="35" spans="1:13" ht="13.5" hidden="1" thickBot="1">
      <c r="A35" s="314" t="s">
        <v>26</v>
      </c>
      <c r="B35" s="379"/>
      <c r="C35" s="379"/>
      <c r="D35" s="379"/>
      <c r="E35" s="379"/>
      <c r="F35" s="379"/>
      <c r="G35" s="379"/>
      <c r="H35" s="379"/>
      <c r="I35" s="379"/>
      <c r="J35" s="379"/>
      <c r="K35" s="306" t="s">
        <v>27</v>
      </c>
      <c r="L35" s="426">
        <f>L34/H30</f>
        <v>-0.13196964698119432</v>
      </c>
      <c r="M35" s="481"/>
    </row>
    <row r="36" spans="1:13" ht="12.75">
      <c r="A36" s="227">
        <v>41183</v>
      </c>
      <c r="B36" s="314"/>
      <c r="C36" s="314"/>
      <c r="D36" s="314"/>
      <c r="E36" s="314"/>
      <c r="F36" s="314"/>
      <c r="G36" s="314"/>
      <c r="H36" s="314"/>
      <c r="I36" s="314"/>
      <c r="J36" s="314"/>
      <c r="K36" s="419"/>
      <c r="L36" s="419"/>
      <c r="M36" s="468"/>
    </row>
    <row r="37" spans="1:13" ht="12.75">
      <c r="A37" s="85" t="s">
        <v>26</v>
      </c>
      <c r="B37" s="314"/>
      <c r="C37" s="314"/>
      <c r="D37" s="314"/>
      <c r="E37" s="314"/>
      <c r="F37" s="314"/>
      <c r="G37" s="314"/>
      <c r="H37" s="314"/>
      <c r="I37" s="314"/>
      <c r="J37" s="314"/>
      <c r="K37" s="419"/>
      <c r="L37" s="419"/>
      <c r="M37" s="468"/>
    </row>
    <row r="38" spans="1:13" ht="12.75">
      <c r="A38" s="486"/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87"/>
      <c r="M38" s="468"/>
    </row>
    <row r="39" spans="1:13" ht="12.75">
      <c r="A39" s="488"/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87"/>
      <c r="M39" s="46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L48" sqref="L48"/>
    </sheetView>
  </sheetViews>
  <sheetFormatPr defaultColWidth="9.00390625" defaultRowHeight="12.75"/>
  <cols>
    <col min="1" max="1" width="23.375" style="36" customWidth="1"/>
    <col min="2" max="2" width="24.375" style="36" hidden="1" customWidth="1"/>
    <col min="3" max="10" width="11.75390625" style="36" customWidth="1"/>
    <col min="11" max="12" width="11.75390625" style="0" customWidth="1"/>
    <col min="13" max="13" width="15.75390625" style="0" customWidth="1"/>
    <col min="14" max="14" width="11.75390625" style="0" bestFit="1" customWidth="1"/>
  </cols>
  <sheetData>
    <row r="1" spans="1:11" ht="15.75">
      <c r="A1" s="311" t="s">
        <v>52</v>
      </c>
      <c r="B1" s="311"/>
      <c r="C1" s="311"/>
      <c r="D1" s="311"/>
      <c r="E1" s="311" t="s">
        <v>82</v>
      </c>
      <c r="F1" s="311"/>
      <c r="G1" s="311"/>
      <c r="H1" s="311"/>
      <c r="I1" s="313"/>
      <c r="J1" s="313"/>
      <c r="K1" s="311"/>
    </row>
    <row r="2" spans="1:12" ht="13.5" thickBot="1">
      <c r="A2" s="314"/>
      <c r="B2" s="314"/>
      <c r="C2" s="396"/>
      <c r="D2" s="396"/>
      <c r="E2" s="396"/>
      <c r="F2" s="396"/>
      <c r="G2" s="396"/>
      <c r="H2" s="396"/>
      <c r="I2" s="396"/>
      <c r="J2" s="396"/>
      <c r="K2" s="397"/>
      <c r="L2" s="398"/>
    </row>
    <row r="3" spans="1:12" ht="36" customHeight="1" thickBot="1">
      <c r="A3" s="318"/>
      <c r="B3" s="314"/>
      <c r="C3" s="429" t="s">
        <v>33</v>
      </c>
      <c r="D3" s="429" t="s">
        <v>34</v>
      </c>
      <c r="E3" s="429" t="s">
        <v>36</v>
      </c>
      <c r="F3" s="429" t="s">
        <v>44</v>
      </c>
      <c r="G3" s="430" t="s">
        <v>45</v>
      </c>
      <c r="H3" s="322" t="s">
        <v>46</v>
      </c>
      <c r="I3" s="322" t="s">
        <v>48</v>
      </c>
      <c r="J3" s="431" t="s">
        <v>49</v>
      </c>
      <c r="K3" s="399" t="s">
        <v>50</v>
      </c>
      <c r="L3" s="432" t="s">
        <v>51</v>
      </c>
    </row>
    <row r="4" spans="1:12" ht="12.75">
      <c r="A4" s="323" t="s">
        <v>9</v>
      </c>
      <c r="B4" s="324" t="s">
        <v>9</v>
      </c>
      <c r="C4" s="350">
        <v>680619</v>
      </c>
      <c r="D4" s="350">
        <v>1229670</v>
      </c>
      <c r="E4" s="433">
        <v>902720.7</v>
      </c>
      <c r="F4" s="434">
        <v>825435.19</v>
      </c>
      <c r="G4" s="435">
        <v>884812.08</v>
      </c>
      <c r="H4" s="436">
        <v>819282.6</v>
      </c>
      <c r="I4" s="436">
        <v>1251468</v>
      </c>
      <c r="J4" s="437">
        <v>678000</v>
      </c>
      <c r="K4" s="436">
        <v>105523</v>
      </c>
      <c r="L4" s="356">
        <v>436000</v>
      </c>
    </row>
    <row r="5" spans="1:12" ht="12.75">
      <c r="A5" s="329" t="s">
        <v>10</v>
      </c>
      <c r="B5" s="330" t="s">
        <v>10</v>
      </c>
      <c r="C5" s="248">
        <v>618619</v>
      </c>
      <c r="D5" s="248">
        <v>784733</v>
      </c>
      <c r="E5" s="433">
        <v>1935050.35</v>
      </c>
      <c r="F5" s="433">
        <v>2682937.99</v>
      </c>
      <c r="G5" s="438">
        <v>1150817.78</v>
      </c>
      <c r="H5" s="433">
        <v>814571.14</v>
      </c>
      <c r="I5" s="433">
        <v>510881.37</v>
      </c>
      <c r="J5" s="280">
        <v>650000</v>
      </c>
      <c r="K5" s="433">
        <v>124439.98</v>
      </c>
      <c r="L5" s="365">
        <v>650000</v>
      </c>
    </row>
    <row r="6" spans="1:12" ht="12.75">
      <c r="A6" s="329" t="s">
        <v>11</v>
      </c>
      <c r="B6" s="330" t="s">
        <v>60</v>
      </c>
      <c r="C6" s="248">
        <v>1248439</v>
      </c>
      <c r="D6" s="248">
        <v>1435517</v>
      </c>
      <c r="E6" s="433">
        <v>1390606.33</v>
      </c>
      <c r="F6" s="433">
        <v>1205672.71</v>
      </c>
      <c r="G6" s="438">
        <v>1254133.49</v>
      </c>
      <c r="H6" s="433">
        <v>986046.92</v>
      </c>
      <c r="I6" s="433">
        <v>1044168.17</v>
      </c>
      <c r="J6" s="280">
        <v>1200000</v>
      </c>
      <c r="K6" s="433">
        <v>691655.93</v>
      </c>
      <c r="L6" s="365">
        <v>1200000</v>
      </c>
    </row>
    <row r="7" spans="1:12" ht="12.75">
      <c r="A7" s="329" t="s">
        <v>12</v>
      </c>
      <c r="B7" s="330" t="s">
        <v>12</v>
      </c>
      <c r="C7" s="248">
        <v>44498</v>
      </c>
      <c r="D7" s="248">
        <v>51335</v>
      </c>
      <c r="E7" s="433">
        <v>52002.7</v>
      </c>
      <c r="F7" s="433">
        <v>50457.4</v>
      </c>
      <c r="G7" s="438">
        <v>55228.2</v>
      </c>
      <c r="H7" s="433">
        <v>58202.5</v>
      </c>
      <c r="I7" s="433">
        <v>64737.9</v>
      </c>
      <c r="J7" s="280">
        <v>70000</v>
      </c>
      <c r="K7" s="433">
        <v>26057.8</v>
      </c>
      <c r="L7" s="365">
        <v>70000</v>
      </c>
    </row>
    <row r="8" spans="1:12" ht="12.75">
      <c r="A8" s="329" t="s">
        <v>13</v>
      </c>
      <c r="B8" s="330" t="s">
        <v>61</v>
      </c>
      <c r="C8" s="248">
        <v>1229008</v>
      </c>
      <c r="D8" s="248">
        <v>1212577</v>
      </c>
      <c r="E8" s="433">
        <v>1213539</v>
      </c>
      <c r="F8" s="433">
        <v>1394329</v>
      </c>
      <c r="G8" s="438">
        <v>1322955.74</v>
      </c>
      <c r="H8" s="433">
        <v>1370839.58</v>
      </c>
      <c r="I8" s="433">
        <v>1229727.88</v>
      </c>
      <c r="J8" s="439">
        <v>1700000</v>
      </c>
      <c r="K8" s="433">
        <v>829781.96</v>
      </c>
      <c r="L8" s="440">
        <v>1604000</v>
      </c>
    </row>
    <row r="9" spans="1:12" ht="12.75">
      <c r="A9" s="329" t="s">
        <v>14</v>
      </c>
      <c r="B9" s="330" t="s">
        <v>14</v>
      </c>
      <c r="C9" s="248">
        <v>403350</v>
      </c>
      <c r="D9" s="248">
        <v>749226</v>
      </c>
      <c r="E9" s="433">
        <v>84732</v>
      </c>
      <c r="F9" s="433">
        <v>514627</v>
      </c>
      <c r="G9" s="438">
        <v>576622.8</v>
      </c>
      <c r="H9" s="433">
        <v>487541.6</v>
      </c>
      <c r="I9" s="433">
        <v>595765.6</v>
      </c>
      <c r="J9" s="439">
        <v>600000</v>
      </c>
      <c r="K9" s="433">
        <v>197186.9</v>
      </c>
      <c r="L9" s="440">
        <v>600000</v>
      </c>
    </row>
    <row r="10" spans="1:12" ht="12.75">
      <c r="A10" s="329" t="s">
        <v>15</v>
      </c>
      <c r="B10" s="330" t="s">
        <v>15</v>
      </c>
      <c r="C10" s="248">
        <v>36521</v>
      </c>
      <c r="D10" s="248">
        <v>261528</v>
      </c>
      <c r="E10" s="433">
        <v>67035.5</v>
      </c>
      <c r="F10" s="433">
        <v>14437.5</v>
      </c>
      <c r="G10" s="438">
        <v>28141.2</v>
      </c>
      <c r="H10" s="433">
        <v>66635.1</v>
      </c>
      <c r="I10" s="433"/>
      <c r="J10" s="439">
        <v>80000</v>
      </c>
      <c r="K10" s="433">
        <v>10044.4</v>
      </c>
      <c r="L10" s="440">
        <v>80000</v>
      </c>
    </row>
    <row r="11" spans="1:12" ht="12.75">
      <c r="A11" s="329" t="s">
        <v>16</v>
      </c>
      <c r="B11" s="349" t="s">
        <v>16</v>
      </c>
      <c r="C11" s="248">
        <v>555921</v>
      </c>
      <c r="D11" s="248">
        <v>397620</v>
      </c>
      <c r="E11" s="433">
        <v>567561.03</v>
      </c>
      <c r="F11" s="433">
        <v>712337.18</v>
      </c>
      <c r="G11" s="438">
        <v>790096.53</v>
      </c>
      <c r="H11" s="433">
        <v>1141624.34</v>
      </c>
      <c r="I11" s="433">
        <v>1016612.82</v>
      </c>
      <c r="J11" s="439">
        <v>580000</v>
      </c>
      <c r="K11" s="433">
        <v>549001.35</v>
      </c>
      <c r="L11" s="440">
        <v>850000</v>
      </c>
    </row>
    <row r="12" spans="1:12" ht="12.75">
      <c r="A12" s="329" t="s">
        <v>17</v>
      </c>
      <c r="B12" s="441" t="s">
        <v>17</v>
      </c>
      <c r="C12" s="248">
        <v>168822</v>
      </c>
      <c r="D12" s="248">
        <v>179845</v>
      </c>
      <c r="E12" s="433">
        <v>149773</v>
      </c>
      <c r="F12" s="433">
        <v>213474</v>
      </c>
      <c r="G12" s="438">
        <v>217423</v>
      </c>
      <c r="H12" s="433">
        <v>263116</v>
      </c>
      <c r="I12" s="433">
        <v>360138</v>
      </c>
      <c r="J12" s="439">
        <v>668000</v>
      </c>
      <c r="K12" s="433">
        <v>321827</v>
      </c>
      <c r="L12" s="440">
        <v>648000</v>
      </c>
    </row>
    <row r="13" spans="1:12" ht="33.75">
      <c r="A13" s="335" t="s">
        <v>62</v>
      </c>
      <c r="B13" s="349" t="s">
        <v>73</v>
      </c>
      <c r="C13" s="248">
        <v>66450</v>
      </c>
      <c r="D13" s="248">
        <v>7300</v>
      </c>
      <c r="E13" s="433">
        <v>0</v>
      </c>
      <c r="F13" s="433">
        <v>33340</v>
      </c>
      <c r="G13" s="438">
        <v>98903</v>
      </c>
      <c r="H13" s="433">
        <v>100000</v>
      </c>
      <c r="I13" s="433">
        <v>69942</v>
      </c>
      <c r="J13" s="439">
        <v>100000</v>
      </c>
      <c r="K13" s="433">
        <v>42000</v>
      </c>
      <c r="L13" s="440">
        <v>100000</v>
      </c>
    </row>
    <row r="14" spans="1:12" ht="10.5" customHeight="1">
      <c r="A14" s="329" t="s">
        <v>18</v>
      </c>
      <c r="B14" s="349" t="s">
        <v>18</v>
      </c>
      <c r="C14" s="248">
        <v>146045</v>
      </c>
      <c r="D14" s="248">
        <v>179674</v>
      </c>
      <c r="E14" s="433">
        <v>162132</v>
      </c>
      <c r="F14" s="433">
        <v>214407.9</v>
      </c>
      <c r="G14" s="438">
        <v>401870.8</v>
      </c>
      <c r="H14" s="433">
        <v>430781.6</v>
      </c>
      <c r="I14" s="433">
        <v>443982.7</v>
      </c>
      <c r="J14" s="280">
        <v>417000</v>
      </c>
      <c r="K14" s="433">
        <v>204000</v>
      </c>
      <c r="L14" s="365">
        <v>369000</v>
      </c>
    </row>
    <row r="15" spans="1:12" ht="12.75">
      <c r="A15" s="329" t="s">
        <v>63</v>
      </c>
      <c r="B15" s="330" t="s">
        <v>63</v>
      </c>
      <c r="C15" s="248">
        <v>150000</v>
      </c>
      <c r="D15" s="248">
        <v>145680</v>
      </c>
      <c r="E15" s="433">
        <v>149995</v>
      </c>
      <c r="F15" s="433">
        <v>148676</v>
      </c>
      <c r="G15" s="438">
        <v>151369.55</v>
      </c>
      <c r="H15" s="433">
        <v>130234</v>
      </c>
      <c r="I15" s="433">
        <v>109867</v>
      </c>
      <c r="J15" s="280">
        <v>0</v>
      </c>
      <c r="K15" s="433">
        <v>0</v>
      </c>
      <c r="L15" s="365">
        <v>0</v>
      </c>
    </row>
    <row r="16" spans="1:12" ht="12.75">
      <c r="A16" s="337" t="s">
        <v>64</v>
      </c>
      <c r="B16" s="407"/>
      <c r="C16" s="339">
        <v>0</v>
      </c>
      <c r="D16" s="339">
        <v>0</v>
      </c>
      <c r="E16" s="442">
        <v>0</v>
      </c>
      <c r="F16" s="442">
        <v>0</v>
      </c>
      <c r="G16" s="443">
        <v>0</v>
      </c>
      <c r="H16" s="442">
        <v>0</v>
      </c>
      <c r="I16" s="433">
        <v>0</v>
      </c>
      <c r="J16" s="338">
        <v>0</v>
      </c>
      <c r="K16" s="433">
        <v>0</v>
      </c>
      <c r="L16" s="444">
        <v>20000</v>
      </c>
    </row>
    <row r="17" spans="1:12" ht="13.5" thickBot="1">
      <c r="A17" s="342" t="s">
        <v>65</v>
      </c>
      <c r="B17" s="407" t="s">
        <v>74</v>
      </c>
      <c r="C17" s="258"/>
      <c r="D17" s="258"/>
      <c r="E17" s="445"/>
      <c r="F17" s="445">
        <v>18000</v>
      </c>
      <c r="G17" s="443">
        <v>28500</v>
      </c>
      <c r="H17" s="442">
        <v>27000</v>
      </c>
      <c r="I17" s="433">
        <v>27000</v>
      </c>
      <c r="J17" s="284">
        <v>27000</v>
      </c>
      <c r="K17" s="433">
        <v>27000</v>
      </c>
      <c r="L17" s="366">
        <v>27000</v>
      </c>
    </row>
    <row r="18" spans="1:12" ht="13.5" thickBot="1">
      <c r="A18" s="344" t="s">
        <v>7</v>
      </c>
      <c r="B18" s="314"/>
      <c r="C18" s="368">
        <f>SUM(C4:C17)</f>
        <v>5348292</v>
      </c>
      <c r="D18" s="368">
        <f aca="true" t="shared" si="0" ref="D18:L18">SUM(D4:D17)</f>
        <v>6634705</v>
      </c>
      <c r="E18" s="368">
        <f t="shared" si="0"/>
        <v>6675147.61</v>
      </c>
      <c r="F18" s="368">
        <f t="shared" si="0"/>
        <v>8028131.870000001</v>
      </c>
      <c r="G18" s="446">
        <f t="shared" si="0"/>
        <v>6960874.17</v>
      </c>
      <c r="H18" s="346">
        <f t="shared" si="0"/>
        <v>6695875.379999999</v>
      </c>
      <c r="I18" s="447">
        <f t="shared" si="0"/>
        <v>6724291.44</v>
      </c>
      <c r="J18" s="448">
        <f t="shared" si="0"/>
        <v>6770000</v>
      </c>
      <c r="K18" s="346">
        <f t="shared" si="0"/>
        <v>3128518.32</v>
      </c>
      <c r="L18" s="447">
        <f t="shared" si="0"/>
        <v>6654000</v>
      </c>
    </row>
    <row r="19" spans="1:12" ht="4.5" customHeight="1" thickBot="1">
      <c r="A19" s="314"/>
      <c r="B19" s="314"/>
      <c r="C19" s="348"/>
      <c r="D19" s="348"/>
      <c r="E19" s="348"/>
      <c r="F19" s="348"/>
      <c r="G19" s="348"/>
      <c r="H19" s="348"/>
      <c r="I19" s="348"/>
      <c r="J19" s="348"/>
      <c r="K19" s="449"/>
      <c r="L19" s="348"/>
    </row>
    <row r="20" spans="1:12" ht="13.5" hidden="1" thickBot="1">
      <c r="A20" s="421"/>
      <c r="B20" s="314"/>
      <c r="C20" s="348"/>
      <c r="D20" s="348"/>
      <c r="E20" s="348"/>
      <c r="F20" s="348"/>
      <c r="G20" s="348"/>
      <c r="H20" s="348"/>
      <c r="I20" s="348"/>
      <c r="J20" s="348"/>
      <c r="K20" s="449"/>
      <c r="L20" s="348"/>
    </row>
    <row r="21" spans="1:12" ht="12.75">
      <c r="A21" s="323" t="s">
        <v>19</v>
      </c>
      <c r="B21" s="413" t="s">
        <v>19</v>
      </c>
      <c r="C21" s="350">
        <v>1248505</v>
      </c>
      <c r="D21" s="350">
        <v>1435445</v>
      </c>
      <c r="E21" s="434">
        <v>1396813</v>
      </c>
      <c r="F21" s="434">
        <v>1256148</v>
      </c>
      <c r="G21" s="450">
        <v>1284057.28</v>
      </c>
      <c r="H21" s="434">
        <v>1064980.5</v>
      </c>
      <c r="I21" s="434">
        <v>1133040.3</v>
      </c>
      <c r="J21" s="451">
        <v>1200000</v>
      </c>
      <c r="K21" s="434">
        <v>748985.4</v>
      </c>
      <c r="L21" s="356">
        <v>1200000</v>
      </c>
    </row>
    <row r="22" spans="1:12" ht="12.75">
      <c r="A22" s="452" t="s">
        <v>66</v>
      </c>
      <c r="B22" s="330" t="s">
        <v>66</v>
      </c>
      <c r="C22" s="243">
        <v>0</v>
      </c>
      <c r="D22" s="243">
        <v>0</v>
      </c>
      <c r="E22" s="433">
        <v>0</v>
      </c>
      <c r="F22" s="433">
        <v>0</v>
      </c>
      <c r="G22" s="438">
        <v>0</v>
      </c>
      <c r="H22" s="436"/>
      <c r="I22" s="433">
        <v>0</v>
      </c>
      <c r="J22" s="453">
        <v>0</v>
      </c>
      <c r="K22" s="433">
        <v>11750</v>
      </c>
      <c r="L22" s="362">
        <v>0</v>
      </c>
    </row>
    <row r="23" spans="1:12" ht="12.75">
      <c r="A23" s="329" t="s">
        <v>20</v>
      </c>
      <c r="B23" s="330" t="s">
        <v>20</v>
      </c>
      <c r="C23" s="248">
        <v>58644</v>
      </c>
      <c r="D23" s="248">
        <v>58995</v>
      </c>
      <c r="E23" s="433">
        <v>50020</v>
      </c>
      <c r="F23" s="433">
        <v>61760</v>
      </c>
      <c r="G23" s="438">
        <v>71450</v>
      </c>
      <c r="H23" s="433">
        <v>73870</v>
      </c>
      <c r="I23" s="433">
        <v>88920</v>
      </c>
      <c r="J23" s="454">
        <v>100000</v>
      </c>
      <c r="K23" s="433">
        <v>48250</v>
      </c>
      <c r="L23" s="365">
        <v>80000</v>
      </c>
    </row>
    <row r="24" spans="1:12" ht="12.75">
      <c r="A24" s="329" t="s">
        <v>21</v>
      </c>
      <c r="B24" s="330" t="s">
        <v>21</v>
      </c>
      <c r="C24" s="248">
        <v>147801</v>
      </c>
      <c r="D24" s="248">
        <v>290381</v>
      </c>
      <c r="E24" s="433">
        <v>212866</v>
      </c>
      <c r="F24" s="433">
        <v>129620</v>
      </c>
      <c r="G24" s="438">
        <v>165847</v>
      </c>
      <c r="H24" s="433">
        <v>174708</v>
      </c>
      <c r="I24" s="433">
        <v>223259</v>
      </c>
      <c r="J24" s="454">
        <v>140000</v>
      </c>
      <c r="K24" s="433">
        <v>63435</v>
      </c>
      <c r="L24" s="365">
        <v>140000</v>
      </c>
    </row>
    <row r="25" spans="1:12" ht="12.75">
      <c r="A25" s="329" t="s">
        <v>22</v>
      </c>
      <c r="B25" s="330" t="s">
        <v>22</v>
      </c>
      <c r="C25" s="248">
        <v>2063</v>
      </c>
      <c r="D25" s="248">
        <v>18742.4</v>
      </c>
      <c r="E25" s="433">
        <v>36216.75</v>
      </c>
      <c r="F25" s="433">
        <v>66226.38</v>
      </c>
      <c r="G25" s="438">
        <v>22855.47</v>
      </c>
      <c r="H25" s="433">
        <v>10946.25</v>
      </c>
      <c r="I25" s="433">
        <v>13417.93</v>
      </c>
      <c r="J25" s="454">
        <v>10000</v>
      </c>
      <c r="K25" s="433">
        <v>7492.93</v>
      </c>
      <c r="L25" s="365">
        <v>10000</v>
      </c>
    </row>
    <row r="26" spans="1:12" ht="12.75">
      <c r="A26" s="329" t="s">
        <v>28</v>
      </c>
      <c r="B26" s="330" t="s">
        <v>76</v>
      </c>
      <c r="C26" s="248">
        <v>31200</v>
      </c>
      <c r="D26" s="248">
        <v>38523</v>
      </c>
      <c r="E26" s="433">
        <v>4911</v>
      </c>
      <c r="F26" s="433">
        <v>22335</v>
      </c>
      <c r="G26" s="438">
        <v>279213.68</v>
      </c>
      <c r="H26" s="433">
        <v>291921.6</v>
      </c>
      <c r="I26" s="442">
        <v>73051.92</v>
      </c>
      <c r="J26" s="454">
        <v>10000</v>
      </c>
      <c r="K26" s="433">
        <v>20902</v>
      </c>
      <c r="L26" s="365">
        <v>10000</v>
      </c>
    </row>
    <row r="27" spans="1:12" ht="13.5" thickBot="1">
      <c r="A27" s="455"/>
      <c r="B27" s="314"/>
      <c r="C27" s="449"/>
      <c r="D27" s="449"/>
      <c r="E27" s="456"/>
      <c r="F27" s="456"/>
      <c r="G27" s="457"/>
      <c r="H27" s="449"/>
      <c r="I27" s="458"/>
      <c r="J27" s="459"/>
      <c r="K27" s="456"/>
      <c r="L27" s="458"/>
    </row>
    <row r="28" spans="1:12" ht="13.5" thickBot="1">
      <c r="A28" s="367" t="s">
        <v>8</v>
      </c>
      <c r="B28" s="314"/>
      <c r="C28" s="346">
        <f>SUM(C21:C26)</f>
        <v>1488213</v>
      </c>
      <c r="D28" s="346">
        <f aca="true" t="shared" si="1" ref="D28:L28">SUM(D21:D26)</f>
        <v>1842086.4</v>
      </c>
      <c r="E28" s="346">
        <f t="shared" si="1"/>
        <v>1700826.75</v>
      </c>
      <c r="F28" s="346">
        <f t="shared" si="1"/>
        <v>1536089.38</v>
      </c>
      <c r="G28" s="446">
        <f t="shared" si="1"/>
        <v>1823423.43</v>
      </c>
      <c r="H28" s="346">
        <f t="shared" si="1"/>
        <v>1616426.35</v>
      </c>
      <c r="I28" s="347">
        <f>SUM(I21:I26)</f>
        <v>1531689.15</v>
      </c>
      <c r="J28" s="460">
        <f>SUM(J21:J26)</f>
        <v>1460000</v>
      </c>
      <c r="K28" s="346">
        <f t="shared" si="1"/>
        <v>900815.3300000001</v>
      </c>
      <c r="L28" s="347">
        <f t="shared" si="1"/>
        <v>1440000</v>
      </c>
    </row>
    <row r="29" spans="1:12" ht="6.75" customHeight="1" thickBot="1">
      <c r="A29" s="314"/>
      <c r="B29" s="314"/>
      <c r="C29" s="415"/>
      <c r="D29" s="415"/>
      <c r="E29" s="415"/>
      <c r="F29" s="415"/>
      <c r="G29" s="415"/>
      <c r="H29" s="415"/>
      <c r="I29" s="415"/>
      <c r="J29" s="415"/>
      <c r="K29" s="415"/>
      <c r="L29" s="415"/>
    </row>
    <row r="30" spans="1:14" ht="13.5" thickBot="1">
      <c r="A30" s="461" t="s">
        <v>0</v>
      </c>
      <c r="B30" s="314"/>
      <c r="C30" s="346">
        <v>3860000</v>
      </c>
      <c r="D30" s="346">
        <v>4793000</v>
      </c>
      <c r="E30" s="346">
        <v>4900000</v>
      </c>
      <c r="F30" s="462">
        <v>6471948.2</v>
      </c>
      <c r="G30" s="463">
        <v>5169000</v>
      </c>
      <c r="H30" s="463">
        <v>5110000</v>
      </c>
      <c r="I30" s="464">
        <v>5210000</v>
      </c>
      <c r="J30" s="346">
        <v>5310000</v>
      </c>
      <c r="K30" s="463">
        <v>2654000</v>
      </c>
      <c r="L30" s="346">
        <v>5214000</v>
      </c>
      <c r="N30" s="310"/>
    </row>
    <row r="31" spans="1:12" ht="6" customHeight="1" thickBot="1">
      <c r="A31" s="314"/>
      <c r="B31" s="314"/>
      <c r="C31" s="415"/>
      <c r="D31" s="415"/>
      <c r="E31" s="415"/>
      <c r="F31" s="415"/>
      <c r="G31" s="415"/>
      <c r="H31" s="419"/>
      <c r="I31" s="419"/>
      <c r="J31" s="419"/>
      <c r="K31" s="419"/>
      <c r="L31" s="419"/>
    </row>
    <row r="32" spans="1:12" ht="13.5" thickBot="1">
      <c r="A32" s="420" t="s">
        <v>1</v>
      </c>
      <c r="B32" s="421"/>
      <c r="C32" s="422">
        <f aca="true" t="shared" si="2" ref="C32:L32">C30+C28-C18</f>
        <v>-79</v>
      </c>
      <c r="D32" s="422">
        <f t="shared" si="2"/>
        <v>381.40000000037253</v>
      </c>
      <c r="E32" s="422">
        <f t="shared" si="2"/>
        <v>-74320.86000000034</v>
      </c>
      <c r="F32" s="422">
        <f t="shared" si="2"/>
        <v>-20094.29000000097</v>
      </c>
      <c r="G32" s="422">
        <f t="shared" si="2"/>
        <v>31549.259999999776</v>
      </c>
      <c r="H32" s="423">
        <f t="shared" si="2"/>
        <v>30550.97000000067</v>
      </c>
      <c r="I32" s="423">
        <f>I30+I28-I18</f>
        <v>17397.709999999963</v>
      </c>
      <c r="J32" s="423">
        <f>J30+J28-J18</f>
        <v>0</v>
      </c>
      <c r="K32" s="422">
        <f t="shared" si="2"/>
        <v>426297.01000000024</v>
      </c>
      <c r="L32" s="423">
        <f t="shared" si="2"/>
        <v>0</v>
      </c>
    </row>
    <row r="33" spans="1:12" ht="7.5" customHeight="1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419"/>
      <c r="L33" s="419"/>
    </row>
    <row r="34" spans="1:12" ht="13.5" hidden="1" thickBot="1">
      <c r="A34" s="378">
        <v>40501</v>
      </c>
      <c r="B34" s="379"/>
      <c r="C34" s="379"/>
      <c r="D34" s="379"/>
      <c r="E34" s="379"/>
      <c r="F34" s="379"/>
      <c r="G34" s="379"/>
      <c r="H34" s="379"/>
      <c r="I34" s="379"/>
      <c r="J34" s="379"/>
      <c r="K34" s="425" t="s">
        <v>29</v>
      </c>
      <c r="L34" s="382">
        <f>L30-H30</f>
        <v>104000</v>
      </c>
    </row>
    <row r="35" spans="1:12" ht="13.5" hidden="1" thickBot="1">
      <c r="A35" s="314" t="s">
        <v>26</v>
      </c>
      <c r="B35" s="379"/>
      <c r="C35" s="379"/>
      <c r="D35" s="379"/>
      <c r="E35" s="379"/>
      <c r="F35" s="379"/>
      <c r="G35" s="379"/>
      <c r="H35" s="379"/>
      <c r="I35" s="379"/>
      <c r="J35" s="379"/>
      <c r="K35" s="306" t="s">
        <v>27</v>
      </c>
      <c r="L35" s="426">
        <f>L34/H30</f>
        <v>0.020352250489236792</v>
      </c>
    </row>
    <row r="36" spans="1:12" ht="12.75">
      <c r="A36" s="227">
        <v>41183</v>
      </c>
      <c r="B36" s="314"/>
      <c r="C36" s="314"/>
      <c r="D36" s="314"/>
      <c r="E36" s="314"/>
      <c r="F36" s="314"/>
      <c r="G36" s="314"/>
      <c r="H36" s="314"/>
      <c r="I36" s="314"/>
      <c r="J36" s="314"/>
      <c r="K36" s="419"/>
      <c r="L36" s="419"/>
    </row>
    <row r="37" spans="1:12" ht="12.75">
      <c r="A37" s="85" t="s">
        <v>26</v>
      </c>
      <c r="B37" s="314"/>
      <c r="C37" s="314"/>
      <c r="D37" s="314"/>
      <c r="E37" s="314"/>
      <c r="F37" s="314"/>
      <c r="G37" s="314"/>
      <c r="H37" s="314"/>
      <c r="I37" s="314"/>
      <c r="J37" s="314"/>
      <c r="K37" s="419"/>
      <c r="L37" s="419"/>
    </row>
    <row r="38" spans="1:12" ht="12.75">
      <c r="A38" s="465"/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7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M48" sqref="M48"/>
    </sheetView>
  </sheetViews>
  <sheetFormatPr defaultColWidth="9.00390625" defaultRowHeight="12.75"/>
  <cols>
    <col min="1" max="1" width="29.25390625" style="36" customWidth="1"/>
    <col min="2" max="2" width="24.375" style="36" hidden="1" customWidth="1"/>
    <col min="3" max="10" width="11.75390625" style="36" customWidth="1"/>
    <col min="11" max="12" width="11.75390625" style="0" customWidth="1"/>
    <col min="13" max="15" width="15.75390625" style="0" customWidth="1"/>
  </cols>
  <sheetData>
    <row r="1" spans="1:14" ht="15.75">
      <c r="A1" s="311" t="s">
        <v>52</v>
      </c>
      <c r="B1" s="311"/>
      <c r="C1" s="311"/>
      <c r="D1" s="311"/>
      <c r="E1" s="311" t="s">
        <v>78</v>
      </c>
      <c r="F1" s="311"/>
      <c r="G1" s="311"/>
      <c r="H1" s="311"/>
      <c r="I1" s="311"/>
      <c r="J1" s="311"/>
      <c r="K1" s="311"/>
      <c r="M1" s="394"/>
      <c r="N1" s="395"/>
    </row>
    <row r="2" spans="1:14" ht="13.5" thickBot="1">
      <c r="A2" s="314"/>
      <c r="B2" s="314"/>
      <c r="C2" s="396"/>
      <c r="D2" s="396"/>
      <c r="E2" s="396"/>
      <c r="F2" s="396"/>
      <c r="G2" s="396"/>
      <c r="H2" s="396"/>
      <c r="I2" s="396"/>
      <c r="J2" s="396"/>
      <c r="K2" s="397"/>
      <c r="L2" s="398"/>
      <c r="M2" s="394"/>
      <c r="N2" s="395"/>
    </row>
    <row r="3" spans="1:14" ht="39.75" customHeight="1" thickBot="1">
      <c r="A3" s="318"/>
      <c r="B3" s="314"/>
      <c r="C3" s="322" t="s">
        <v>33</v>
      </c>
      <c r="D3" s="322" t="s">
        <v>34</v>
      </c>
      <c r="E3" s="322" t="s">
        <v>36</v>
      </c>
      <c r="F3" s="322" t="s">
        <v>44</v>
      </c>
      <c r="G3" s="322" t="s">
        <v>45</v>
      </c>
      <c r="H3" s="322" t="s">
        <v>46</v>
      </c>
      <c r="I3" s="322" t="s">
        <v>48</v>
      </c>
      <c r="J3" s="322" t="s">
        <v>49</v>
      </c>
      <c r="K3" s="399" t="s">
        <v>50</v>
      </c>
      <c r="L3" s="322" t="s">
        <v>51</v>
      </c>
      <c r="M3" s="394"/>
      <c r="N3" s="395"/>
    </row>
    <row r="4" spans="1:14" ht="12.75">
      <c r="A4" s="323" t="s">
        <v>9</v>
      </c>
      <c r="B4" s="324" t="s">
        <v>9</v>
      </c>
      <c r="C4" s="400">
        <v>187368.5</v>
      </c>
      <c r="D4" s="400">
        <v>246798.5</v>
      </c>
      <c r="E4" s="401">
        <v>954383</v>
      </c>
      <c r="F4" s="401">
        <v>575398.8</v>
      </c>
      <c r="G4" s="401">
        <v>471768.2</v>
      </c>
      <c r="H4" s="401">
        <v>620061.13</v>
      </c>
      <c r="I4" s="401">
        <v>604665.34</v>
      </c>
      <c r="J4" s="400">
        <v>541000</v>
      </c>
      <c r="K4" s="402">
        <v>148123.48</v>
      </c>
      <c r="L4" s="400">
        <v>600000</v>
      </c>
      <c r="M4" s="403"/>
      <c r="N4" s="395"/>
    </row>
    <row r="5" spans="1:14" ht="12.75">
      <c r="A5" s="329" t="s">
        <v>10</v>
      </c>
      <c r="B5" s="330" t="s">
        <v>10</v>
      </c>
      <c r="C5" s="248">
        <v>455045</v>
      </c>
      <c r="D5" s="248">
        <v>1072138</v>
      </c>
      <c r="E5" s="404">
        <v>903248.36</v>
      </c>
      <c r="F5" s="404">
        <v>1054094.24</v>
      </c>
      <c r="G5" s="404">
        <v>1542125.6</v>
      </c>
      <c r="H5" s="404">
        <v>1636243.12</v>
      </c>
      <c r="I5" s="404">
        <v>1679918.37</v>
      </c>
      <c r="J5" s="248">
        <v>1360000</v>
      </c>
      <c r="K5" s="405">
        <v>126142.32</v>
      </c>
      <c r="L5" s="248">
        <v>1190000</v>
      </c>
      <c r="M5" s="406"/>
      <c r="N5" s="395"/>
    </row>
    <row r="6" spans="1:14" ht="12.75">
      <c r="A6" s="329" t="s">
        <v>79</v>
      </c>
      <c r="B6" s="330" t="s">
        <v>60</v>
      </c>
      <c r="C6" s="248">
        <v>1051385</v>
      </c>
      <c r="D6" s="248">
        <v>1015012</v>
      </c>
      <c r="E6" s="404">
        <v>1024426.47</v>
      </c>
      <c r="F6" s="404">
        <v>953202.21</v>
      </c>
      <c r="G6" s="404">
        <v>881245</v>
      </c>
      <c r="H6" s="404">
        <v>828231</v>
      </c>
      <c r="I6" s="404">
        <v>760716</v>
      </c>
      <c r="J6" s="248">
        <v>860000</v>
      </c>
      <c r="K6" s="405">
        <v>435849</v>
      </c>
      <c r="L6" s="248">
        <v>860000</v>
      </c>
      <c r="M6" s="406"/>
      <c r="N6" s="395"/>
    </row>
    <row r="7" spans="1:14" ht="12.75">
      <c r="A7" s="329" t="s">
        <v>12</v>
      </c>
      <c r="B7" s="330" t="s">
        <v>12</v>
      </c>
      <c r="C7" s="248">
        <v>97949</v>
      </c>
      <c r="D7" s="248">
        <v>107873</v>
      </c>
      <c r="E7" s="404">
        <v>75603</v>
      </c>
      <c r="F7" s="404">
        <v>130264.5</v>
      </c>
      <c r="G7" s="404">
        <v>123757</v>
      </c>
      <c r="H7" s="404">
        <v>155261.8</v>
      </c>
      <c r="I7" s="404">
        <v>98331.04</v>
      </c>
      <c r="J7" s="248">
        <v>130000</v>
      </c>
      <c r="K7" s="405">
        <v>67984</v>
      </c>
      <c r="L7" s="248">
        <v>130000</v>
      </c>
      <c r="M7" s="406"/>
      <c r="N7" s="395"/>
    </row>
    <row r="8" spans="1:14" ht="12.75">
      <c r="A8" s="329" t="s">
        <v>71</v>
      </c>
      <c r="B8" s="330" t="s">
        <v>61</v>
      </c>
      <c r="C8" s="248">
        <v>983565</v>
      </c>
      <c r="D8" s="248">
        <v>1112084</v>
      </c>
      <c r="E8" s="404">
        <v>761276.4</v>
      </c>
      <c r="F8" s="404">
        <v>1046161.7</v>
      </c>
      <c r="G8" s="404">
        <v>1090556.61</v>
      </c>
      <c r="H8" s="404">
        <v>941193.1</v>
      </c>
      <c r="I8" s="404">
        <v>755213.89</v>
      </c>
      <c r="J8" s="248">
        <v>1100000</v>
      </c>
      <c r="K8" s="405">
        <v>382966.06</v>
      </c>
      <c r="L8" s="248">
        <v>1000000</v>
      </c>
      <c r="M8" s="406"/>
      <c r="N8" s="395"/>
    </row>
    <row r="9" spans="1:14" ht="12.75">
      <c r="A9" s="329" t="s">
        <v>14</v>
      </c>
      <c r="B9" s="330" t="s">
        <v>14</v>
      </c>
      <c r="C9" s="248">
        <v>377354</v>
      </c>
      <c r="D9" s="248">
        <v>131423</v>
      </c>
      <c r="E9" s="404">
        <v>465734</v>
      </c>
      <c r="F9" s="404">
        <v>415273</v>
      </c>
      <c r="G9" s="404">
        <v>467531</v>
      </c>
      <c r="H9" s="404">
        <v>436189.1</v>
      </c>
      <c r="I9" s="404">
        <v>520086.69</v>
      </c>
      <c r="J9" s="248">
        <v>540000</v>
      </c>
      <c r="K9" s="405">
        <v>174964.26</v>
      </c>
      <c r="L9" s="248">
        <v>540000</v>
      </c>
      <c r="M9" s="406"/>
      <c r="N9" s="395"/>
    </row>
    <row r="10" spans="1:14" ht="12.75">
      <c r="A10" s="329" t="s">
        <v>15</v>
      </c>
      <c r="B10" s="330" t="s">
        <v>15</v>
      </c>
      <c r="C10" s="248">
        <v>0</v>
      </c>
      <c r="D10" s="248">
        <v>0</v>
      </c>
      <c r="E10" s="404">
        <v>0</v>
      </c>
      <c r="F10" s="404">
        <v>0</v>
      </c>
      <c r="G10" s="404">
        <v>0</v>
      </c>
      <c r="H10" s="404">
        <v>0</v>
      </c>
      <c r="I10" s="404"/>
      <c r="J10" s="248">
        <v>0</v>
      </c>
      <c r="K10" s="405">
        <v>0</v>
      </c>
      <c r="L10" s="248">
        <v>0</v>
      </c>
      <c r="M10" s="406"/>
      <c r="N10" s="395"/>
    </row>
    <row r="11" spans="1:14" ht="12.75">
      <c r="A11" s="329" t="s">
        <v>80</v>
      </c>
      <c r="B11" s="330" t="s">
        <v>16</v>
      </c>
      <c r="C11" s="248">
        <v>844936.5</v>
      </c>
      <c r="D11" s="248">
        <v>1022464.5</v>
      </c>
      <c r="E11" s="404">
        <v>883617.84</v>
      </c>
      <c r="F11" s="404">
        <v>873456.81</v>
      </c>
      <c r="G11" s="404">
        <v>738243.1</v>
      </c>
      <c r="H11" s="404">
        <v>692724.8</v>
      </c>
      <c r="I11" s="404">
        <v>766852.83</v>
      </c>
      <c r="J11" s="248">
        <v>690000</v>
      </c>
      <c r="K11" s="405">
        <v>687338.93</v>
      </c>
      <c r="L11" s="248">
        <v>719000</v>
      </c>
      <c r="M11" s="406"/>
      <c r="N11" s="395"/>
    </row>
    <row r="12" spans="1:14" ht="12.75">
      <c r="A12" s="329" t="s">
        <v>17</v>
      </c>
      <c r="B12" s="330" t="s">
        <v>17</v>
      </c>
      <c r="C12" s="248">
        <v>113178</v>
      </c>
      <c r="D12" s="248">
        <v>176314</v>
      </c>
      <c r="E12" s="404">
        <v>87305.16</v>
      </c>
      <c r="F12" s="404">
        <v>79748</v>
      </c>
      <c r="G12" s="404">
        <v>0</v>
      </c>
      <c r="H12" s="404">
        <v>98981</v>
      </c>
      <c r="I12" s="404">
        <v>169463</v>
      </c>
      <c r="J12" s="248">
        <v>150000</v>
      </c>
      <c r="K12" s="405">
        <v>155142</v>
      </c>
      <c r="L12" s="248">
        <v>188000</v>
      </c>
      <c r="M12" s="406"/>
      <c r="N12" s="395"/>
    </row>
    <row r="13" spans="1:14" ht="25.5" customHeight="1">
      <c r="A13" s="335" t="s">
        <v>62</v>
      </c>
      <c r="B13" s="330" t="s">
        <v>73</v>
      </c>
      <c r="C13" s="248">
        <v>54600</v>
      </c>
      <c r="D13" s="248">
        <v>87700</v>
      </c>
      <c r="E13" s="404">
        <v>0</v>
      </c>
      <c r="F13" s="404"/>
      <c r="G13" s="404">
        <v>0</v>
      </c>
      <c r="H13" s="404">
        <v>14000</v>
      </c>
      <c r="I13" s="404">
        <v>0</v>
      </c>
      <c r="J13" s="248">
        <v>100000</v>
      </c>
      <c r="K13" s="405">
        <v>0</v>
      </c>
      <c r="L13" s="248">
        <v>60000</v>
      </c>
      <c r="M13" s="406"/>
      <c r="N13" s="395"/>
    </row>
    <row r="14" spans="1:14" ht="12.75">
      <c r="A14" s="329" t="s">
        <v>18</v>
      </c>
      <c r="B14" s="330" t="s">
        <v>18</v>
      </c>
      <c r="C14" s="248">
        <v>29522</v>
      </c>
      <c r="D14" s="248">
        <v>108022</v>
      </c>
      <c r="E14" s="404">
        <v>70648</v>
      </c>
      <c r="F14" s="404">
        <v>69575.1</v>
      </c>
      <c r="G14" s="404">
        <v>15966</v>
      </c>
      <c r="H14" s="404">
        <v>0</v>
      </c>
      <c r="I14" s="404">
        <v>0</v>
      </c>
      <c r="J14" s="248">
        <v>0</v>
      </c>
      <c r="K14" s="405">
        <v>0</v>
      </c>
      <c r="L14" s="248">
        <v>0</v>
      </c>
      <c r="M14" s="406"/>
      <c r="N14" s="395"/>
    </row>
    <row r="15" spans="1:14" ht="12.75">
      <c r="A15" s="329" t="s">
        <v>63</v>
      </c>
      <c r="B15" s="330" t="s">
        <v>63</v>
      </c>
      <c r="C15" s="248">
        <v>106792</v>
      </c>
      <c r="D15" s="248">
        <v>167198</v>
      </c>
      <c r="E15" s="404">
        <v>177288</v>
      </c>
      <c r="F15" s="404">
        <v>118787</v>
      </c>
      <c r="G15" s="404">
        <v>177880</v>
      </c>
      <c r="H15" s="404">
        <v>207293</v>
      </c>
      <c r="I15" s="404">
        <v>346143</v>
      </c>
      <c r="J15" s="248">
        <v>200000</v>
      </c>
      <c r="K15" s="405">
        <v>141472</v>
      </c>
      <c r="L15" s="248">
        <v>130000</v>
      </c>
      <c r="M15" s="406"/>
      <c r="N15" s="395"/>
    </row>
    <row r="16" spans="1:14" ht="12.75">
      <c r="A16" s="337" t="s">
        <v>64</v>
      </c>
      <c r="B16" s="407"/>
      <c r="C16" s="339">
        <v>0</v>
      </c>
      <c r="D16" s="339">
        <v>0</v>
      </c>
      <c r="E16" s="408">
        <v>0</v>
      </c>
      <c r="F16" s="408">
        <v>0</v>
      </c>
      <c r="G16" s="408">
        <v>0</v>
      </c>
      <c r="H16" s="408">
        <v>0</v>
      </c>
      <c r="I16" s="408">
        <v>0</v>
      </c>
      <c r="J16" s="339">
        <v>0</v>
      </c>
      <c r="K16" s="405">
        <v>0</v>
      </c>
      <c r="L16" s="339">
        <v>20000</v>
      </c>
      <c r="M16" s="406"/>
      <c r="N16" s="395"/>
    </row>
    <row r="17" spans="1:14" ht="13.5" thickBot="1">
      <c r="A17" s="342" t="s">
        <v>65</v>
      </c>
      <c r="B17" s="409" t="s">
        <v>74</v>
      </c>
      <c r="C17" s="258">
        <v>0</v>
      </c>
      <c r="D17" s="258">
        <v>0</v>
      </c>
      <c r="E17" s="410">
        <v>0</v>
      </c>
      <c r="F17" s="410">
        <v>0</v>
      </c>
      <c r="G17" s="410">
        <v>0</v>
      </c>
      <c r="H17" s="258">
        <v>0</v>
      </c>
      <c r="I17" s="258">
        <v>0</v>
      </c>
      <c r="J17" s="258">
        <v>5000</v>
      </c>
      <c r="K17" s="411">
        <v>0</v>
      </c>
      <c r="L17" s="258">
        <v>5000</v>
      </c>
      <c r="M17" s="406"/>
      <c r="N17" s="395"/>
    </row>
    <row r="18" spans="1:14" ht="13.5" thickBot="1">
      <c r="A18" s="344" t="s">
        <v>7</v>
      </c>
      <c r="B18" s="314"/>
      <c r="C18" s="368">
        <f aca="true" t="shared" si="0" ref="C18:L18">SUM(C4:C17)</f>
        <v>4301695</v>
      </c>
      <c r="D18" s="368">
        <f t="shared" si="0"/>
        <v>5247027</v>
      </c>
      <c r="E18" s="368">
        <f t="shared" si="0"/>
        <v>5403530.23</v>
      </c>
      <c r="F18" s="368">
        <f t="shared" si="0"/>
        <v>5315961.359999999</v>
      </c>
      <c r="G18" s="368">
        <f t="shared" si="0"/>
        <v>5509072.51</v>
      </c>
      <c r="H18" s="368">
        <f t="shared" si="0"/>
        <v>5630178.05</v>
      </c>
      <c r="I18" s="368">
        <f t="shared" si="0"/>
        <v>5701390.16</v>
      </c>
      <c r="J18" s="368">
        <f t="shared" si="0"/>
        <v>5676000</v>
      </c>
      <c r="K18" s="346">
        <f t="shared" si="0"/>
        <v>2319982.0500000003</v>
      </c>
      <c r="L18" s="368">
        <f t="shared" si="0"/>
        <v>5442000</v>
      </c>
      <c r="M18" s="412"/>
      <c r="N18" s="394"/>
    </row>
    <row r="19" spans="1:14" ht="13.5" thickBot="1">
      <c r="A19" s="314"/>
      <c r="B19" s="314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412"/>
      <c r="N19" s="394"/>
    </row>
    <row r="20" spans="1:14" ht="12.75">
      <c r="A20" s="323" t="s">
        <v>19</v>
      </c>
      <c r="B20" s="413" t="s">
        <v>19</v>
      </c>
      <c r="C20" s="350">
        <v>1096263</v>
      </c>
      <c r="D20" s="350">
        <v>1313712</v>
      </c>
      <c r="E20" s="414">
        <v>796755.4</v>
      </c>
      <c r="F20" s="414">
        <v>907906</v>
      </c>
      <c r="G20" s="414">
        <v>881245</v>
      </c>
      <c r="H20" s="414">
        <v>828231</v>
      </c>
      <c r="I20" s="414">
        <v>760716</v>
      </c>
      <c r="J20" s="350">
        <v>860000</v>
      </c>
      <c r="K20" s="405">
        <v>435849</v>
      </c>
      <c r="L20" s="350">
        <v>860000</v>
      </c>
      <c r="M20" s="412"/>
      <c r="N20" s="394"/>
    </row>
    <row r="21" spans="1:14" ht="12.75">
      <c r="A21" s="358" t="s">
        <v>81</v>
      </c>
      <c r="B21" s="330" t="s">
        <v>66</v>
      </c>
      <c r="C21" s="243">
        <v>26070</v>
      </c>
      <c r="D21" s="243">
        <v>0</v>
      </c>
      <c r="E21" s="404">
        <v>3128</v>
      </c>
      <c r="F21" s="404"/>
      <c r="G21" s="404">
        <v>20900</v>
      </c>
      <c r="H21" s="404">
        <v>0</v>
      </c>
      <c r="I21" s="404">
        <v>0</v>
      </c>
      <c r="J21" s="243">
        <v>25000</v>
      </c>
      <c r="K21" s="405">
        <v>36504</v>
      </c>
      <c r="L21" s="243">
        <v>28000</v>
      </c>
      <c r="M21" s="412"/>
      <c r="N21" s="394"/>
    </row>
    <row r="22" spans="1:14" ht="12.75">
      <c r="A22" s="329" t="s">
        <v>20</v>
      </c>
      <c r="B22" s="330" t="s">
        <v>20</v>
      </c>
      <c r="C22" s="248">
        <v>34950</v>
      </c>
      <c r="D22" s="248">
        <v>34200</v>
      </c>
      <c r="E22" s="404">
        <v>35300</v>
      </c>
      <c r="F22" s="404">
        <v>49180</v>
      </c>
      <c r="G22" s="404">
        <v>54800</v>
      </c>
      <c r="H22" s="404">
        <v>51840</v>
      </c>
      <c r="I22" s="404">
        <v>50180</v>
      </c>
      <c r="J22" s="248">
        <v>56000</v>
      </c>
      <c r="K22" s="405">
        <v>35800</v>
      </c>
      <c r="L22" s="248">
        <v>45000</v>
      </c>
      <c r="M22" s="412"/>
      <c r="N22" s="394"/>
    </row>
    <row r="23" spans="1:14" ht="12.75">
      <c r="A23" s="329" t="s">
        <v>21</v>
      </c>
      <c r="B23" s="330" t="s">
        <v>21</v>
      </c>
      <c r="C23" s="248">
        <v>84330</v>
      </c>
      <c r="D23" s="248">
        <v>127492.67</v>
      </c>
      <c r="E23" s="404">
        <v>168330</v>
      </c>
      <c r="F23" s="404">
        <v>126765</v>
      </c>
      <c r="G23" s="404">
        <v>223730.5</v>
      </c>
      <c r="H23" s="404">
        <v>143665.14</v>
      </c>
      <c r="I23" s="404">
        <v>165382.58</v>
      </c>
      <c r="J23" s="248">
        <v>200000</v>
      </c>
      <c r="K23" s="405">
        <v>70799.98</v>
      </c>
      <c r="L23" s="248">
        <v>200000</v>
      </c>
      <c r="M23" s="406"/>
      <c r="N23" s="394"/>
    </row>
    <row r="24" spans="1:14" ht="12.75">
      <c r="A24" s="329" t="s">
        <v>22</v>
      </c>
      <c r="B24" s="330" t="s">
        <v>22</v>
      </c>
      <c r="C24" s="248">
        <v>6273.5</v>
      </c>
      <c r="D24" s="248">
        <v>11465.49</v>
      </c>
      <c r="E24" s="404">
        <v>19017.33</v>
      </c>
      <c r="F24" s="404">
        <v>51969.93</v>
      </c>
      <c r="G24" s="404">
        <v>16436.82</v>
      </c>
      <c r="H24" s="404">
        <v>7904.74</v>
      </c>
      <c r="I24" s="404">
        <v>7784.4</v>
      </c>
      <c r="J24" s="248">
        <v>5000</v>
      </c>
      <c r="K24" s="405">
        <v>3535</v>
      </c>
      <c r="L24" s="248">
        <v>0</v>
      </c>
      <c r="M24" s="406"/>
      <c r="N24" s="394"/>
    </row>
    <row r="25" spans="1:14" ht="12.75">
      <c r="A25" s="329" t="s">
        <v>28</v>
      </c>
      <c r="B25" s="330" t="s">
        <v>76</v>
      </c>
      <c r="C25" s="248">
        <v>107452.5</v>
      </c>
      <c r="D25" s="248">
        <v>463644.43</v>
      </c>
      <c r="E25" s="404">
        <v>578934.42</v>
      </c>
      <c r="F25" s="404">
        <v>179576.5</v>
      </c>
      <c r="G25" s="404">
        <v>154395.5</v>
      </c>
      <c r="H25" s="404">
        <v>183573.5</v>
      </c>
      <c r="I25" s="404">
        <v>293330.5</v>
      </c>
      <c r="J25" s="248">
        <v>95000</v>
      </c>
      <c r="K25" s="405">
        <v>29164</v>
      </c>
      <c r="L25" s="248">
        <v>80000</v>
      </c>
      <c r="M25" s="406"/>
      <c r="N25" s="394"/>
    </row>
    <row r="26" spans="1:14" ht="13.5" thickBot="1">
      <c r="A26" s="342"/>
      <c r="B26" s="314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406"/>
      <c r="N26" s="394"/>
    </row>
    <row r="27" spans="1:14" ht="13.5" thickBot="1">
      <c r="A27" s="367" t="s">
        <v>8</v>
      </c>
      <c r="B27" s="314"/>
      <c r="C27" s="346">
        <f>SUM(C20:C26)</f>
        <v>1355339</v>
      </c>
      <c r="D27" s="346">
        <f aca="true" t="shared" si="1" ref="D27:L27">SUM(D20:D26)</f>
        <v>1950514.5899999999</v>
      </c>
      <c r="E27" s="346">
        <f t="shared" si="1"/>
        <v>1601465.15</v>
      </c>
      <c r="F27" s="346">
        <f t="shared" si="1"/>
        <v>1315397.43</v>
      </c>
      <c r="G27" s="346">
        <f t="shared" si="1"/>
        <v>1351507.82</v>
      </c>
      <c r="H27" s="346">
        <f t="shared" si="1"/>
        <v>1215214.38</v>
      </c>
      <c r="I27" s="346">
        <f t="shared" si="1"/>
        <v>1277393.48</v>
      </c>
      <c r="J27" s="346">
        <f t="shared" si="1"/>
        <v>1241000</v>
      </c>
      <c r="K27" s="346">
        <f t="shared" si="1"/>
        <v>611651.98</v>
      </c>
      <c r="L27" s="346">
        <f t="shared" si="1"/>
        <v>1213000</v>
      </c>
      <c r="M27" s="406"/>
      <c r="N27" s="394"/>
    </row>
    <row r="28" spans="1:14" ht="9.75" customHeight="1" thickBot="1">
      <c r="A28" s="314"/>
      <c r="B28" s="314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06"/>
      <c r="N28" s="394"/>
    </row>
    <row r="29" spans="1:14" s="35" customFormat="1" ht="13.5" thickBot="1">
      <c r="A29" s="370" t="s">
        <v>0</v>
      </c>
      <c r="B29" s="348"/>
      <c r="C29" s="346">
        <v>3058000</v>
      </c>
      <c r="D29" s="346">
        <v>3493000</v>
      </c>
      <c r="E29" s="416">
        <v>3806829</v>
      </c>
      <c r="F29" s="416">
        <v>3970000</v>
      </c>
      <c r="G29" s="416">
        <v>4160000</v>
      </c>
      <c r="H29" s="416">
        <v>4435000</v>
      </c>
      <c r="I29" s="417">
        <v>4435000</v>
      </c>
      <c r="J29" s="346">
        <v>4435000</v>
      </c>
      <c r="K29" s="417">
        <v>2216000</v>
      </c>
      <c r="L29" s="346">
        <v>4229000</v>
      </c>
      <c r="M29" s="412"/>
      <c r="N29" s="418"/>
    </row>
    <row r="30" spans="1:14" ht="6.75" customHeight="1" thickBot="1">
      <c r="A30" s="314"/>
      <c r="B30" s="314"/>
      <c r="C30" s="415"/>
      <c r="D30" s="415"/>
      <c r="E30" s="415"/>
      <c r="F30" s="415"/>
      <c r="G30" s="415"/>
      <c r="H30" s="419"/>
      <c r="I30" s="419"/>
      <c r="J30" s="419"/>
      <c r="K30" s="419"/>
      <c r="L30" s="419"/>
      <c r="M30" s="412"/>
      <c r="N30" s="394"/>
    </row>
    <row r="31" spans="1:14" ht="13.5" thickBot="1">
      <c r="A31" s="420" t="s">
        <v>1</v>
      </c>
      <c r="B31" s="421"/>
      <c r="C31" s="422">
        <f aca="true" t="shared" si="2" ref="C31:L31">C29+C27-C18</f>
        <v>111644</v>
      </c>
      <c r="D31" s="422">
        <f t="shared" si="2"/>
        <v>196487.58999999985</v>
      </c>
      <c r="E31" s="422">
        <f t="shared" si="2"/>
        <v>4763.9199999999255</v>
      </c>
      <c r="F31" s="422">
        <f t="shared" si="2"/>
        <v>-30563.929999999702</v>
      </c>
      <c r="G31" s="422">
        <f t="shared" si="2"/>
        <v>2435.3100000005215</v>
      </c>
      <c r="H31" s="422">
        <f t="shared" si="2"/>
        <v>20036.330000000075</v>
      </c>
      <c r="I31" s="423">
        <f t="shared" si="2"/>
        <v>11003.320000000298</v>
      </c>
      <c r="J31" s="423">
        <f>J29+J27-J18</f>
        <v>0</v>
      </c>
      <c r="K31" s="422">
        <f t="shared" si="2"/>
        <v>507669.9299999997</v>
      </c>
      <c r="L31" s="423">
        <f t="shared" si="2"/>
        <v>0</v>
      </c>
      <c r="M31" s="412"/>
      <c r="N31" s="424"/>
    </row>
    <row r="32" spans="1:14" ht="6" customHeight="1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419"/>
      <c r="L32" s="419"/>
      <c r="M32" s="412"/>
      <c r="N32" s="394"/>
    </row>
    <row r="33" spans="1:14" ht="13.5" hidden="1" thickBot="1">
      <c r="A33" s="378"/>
      <c r="B33" s="379"/>
      <c r="C33" s="379"/>
      <c r="D33" s="379"/>
      <c r="E33" s="379"/>
      <c r="F33" s="379"/>
      <c r="G33" s="379"/>
      <c r="H33" s="379"/>
      <c r="I33" s="379"/>
      <c r="J33" s="379"/>
      <c r="K33" s="425" t="s">
        <v>29</v>
      </c>
      <c r="L33" s="382">
        <f>L29-H29</f>
        <v>-206000</v>
      </c>
      <c r="M33" s="412"/>
      <c r="N33" s="395"/>
    </row>
    <row r="34" spans="1:14" ht="0.75" customHeight="1" hidden="1">
      <c r="A34" s="314" t="s">
        <v>26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06" t="s">
        <v>27</v>
      </c>
      <c r="L34" s="426">
        <f>L33/H29</f>
        <v>-0.04644870349492672</v>
      </c>
      <c r="M34" s="412"/>
      <c r="N34" s="395"/>
    </row>
    <row r="35" spans="1:14" ht="12.75">
      <c r="A35" s="227">
        <v>41183</v>
      </c>
      <c r="B35" s="314"/>
      <c r="C35" s="314"/>
      <c r="D35" s="314"/>
      <c r="E35" s="314"/>
      <c r="F35" s="314"/>
      <c r="G35" s="314"/>
      <c r="H35" s="314"/>
      <c r="I35" s="314"/>
      <c r="J35" s="314"/>
      <c r="K35" s="419"/>
      <c r="L35" s="419"/>
      <c r="M35" s="394"/>
      <c r="N35" s="395"/>
    </row>
    <row r="36" spans="1:14" ht="12.75">
      <c r="A36" s="85" t="s">
        <v>26</v>
      </c>
      <c r="B36" s="314"/>
      <c r="C36" s="314"/>
      <c r="D36" s="314"/>
      <c r="E36" s="314"/>
      <c r="F36" s="314"/>
      <c r="G36" s="314"/>
      <c r="H36" s="314"/>
      <c r="I36" s="314"/>
      <c r="J36" s="314"/>
      <c r="K36" s="419"/>
      <c r="L36" s="419"/>
      <c r="M36" s="394"/>
      <c r="N36" s="395"/>
    </row>
    <row r="37" spans="1:14" ht="12.75">
      <c r="A37" s="427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424"/>
      <c r="M37" s="394"/>
      <c r="N37" s="395"/>
    </row>
    <row r="38" spans="1:14" ht="12.75">
      <c r="A38" s="428"/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424"/>
      <c r="M38" s="394"/>
      <c r="N38" s="395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G43" sqref="G43"/>
    </sheetView>
  </sheetViews>
  <sheetFormatPr defaultColWidth="9.00390625" defaultRowHeight="12.75"/>
  <cols>
    <col min="1" max="1" width="24.125" style="36" customWidth="1"/>
    <col min="2" max="2" width="1.25" style="36" hidden="1" customWidth="1"/>
    <col min="3" max="11" width="11.75390625" style="392" customWidth="1"/>
    <col min="12" max="12" width="11.75390625" style="35" customWidth="1"/>
    <col min="13" max="13" width="15.75390625" style="35" customWidth="1"/>
    <col min="14" max="16" width="15.75390625" style="0" customWidth="1"/>
  </cols>
  <sheetData>
    <row r="1" spans="1:11" ht="15.75">
      <c r="A1" s="311" t="s">
        <v>52</v>
      </c>
      <c r="B1" s="311"/>
      <c r="C1" s="312"/>
      <c r="D1" s="312"/>
      <c r="E1" s="312" t="s">
        <v>69</v>
      </c>
      <c r="F1" s="312"/>
      <c r="G1" s="312"/>
      <c r="H1" s="312"/>
      <c r="I1" s="313"/>
      <c r="J1" s="313"/>
      <c r="K1" s="312"/>
    </row>
    <row r="2" spans="1:12" ht="3" customHeight="1" thickBot="1">
      <c r="A2" s="314"/>
      <c r="B2" s="314"/>
      <c r="C2" s="315"/>
      <c r="D2" s="315"/>
      <c r="E2" s="315"/>
      <c r="F2" s="315"/>
      <c r="G2" s="315"/>
      <c r="H2" s="315"/>
      <c r="I2" s="316"/>
      <c r="J2" s="316"/>
      <c r="K2" s="316"/>
      <c r="L2" s="317"/>
    </row>
    <row r="3" spans="1:12" ht="34.5" thickBot="1">
      <c r="A3" s="318"/>
      <c r="B3" s="314"/>
      <c r="C3" s="319" t="s">
        <v>33</v>
      </c>
      <c r="D3" s="320" t="s">
        <v>34</v>
      </c>
      <c r="E3" s="320" t="s">
        <v>36</v>
      </c>
      <c r="F3" s="320" t="s">
        <v>44</v>
      </c>
      <c r="G3" s="320" t="s">
        <v>45</v>
      </c>
      <c r="H3" s="320" t="s">
        <v>46</v>
      </c>
      <c r="I3" s="321" t="s">
        <v>48</v>
      </c>
      <c r="J3" s="320" t="s">
        <v>49</v>
      </c>
      <c r="K3" s="320" t="s">
        <v>70</v>
      </c>
      <c r="L3" s="322" t="s">
        <v>51</v>
      </c>
    </row>
    <row r="4" spans="1:12" ht="12.75">
      <c r="A4" s="323" t="s">
        <v>9</v>
      </c>
      <c r="B4" s="324" t="s">
        <v>9</v>
      </c>
      <c r="C4" s="277">
        <v>939264</v>
      </c>
      <c r="D4" s="243">
        <v>826206</v>
      </c>
      <c r="E4" s="325">
        <v>1103613.3</v>
      </c>
      <c r="F4" s="325">
        <v>879002.27</v>
      </c>
      <c r="G4" s="325">
        <v>917673.7</v>
      </c>
      <c r="H4" s="326">
        <v>681037</v>
      </c>
      <c r="I4" s="327">
        <v>812715.2</v>
      </c>
      <c r="J4" s="243">
        <v>884000</v>
      </c>
      <c r="K4" s="328">
        <v>110293</v>
      </c>
      <c r="L4" s="243">
        <v>700000</v>
      </c>
    </row>
    <row r="5" spans="1:12" ht="12.75">
      <c r="A5" s="329" t="s">
        <v>10</v>
      </c>
      <c r="B5" s="330" t="s">
        <v>10</v>
      </c>
      <c r="C5" s="280">
        <v>1318160</v>
      </c>
      <c r="D5" s="248">
        <v>1312657</v>
      </c>
      <c r="E5" s="331">
        <v>2164513.43</v>
      </c>
      <c r="F5" s="331">
        <v>1862798.24</v>
      </c>
      <c r="G5" s="331">
        <v>1795050.16</v>
      </c>
      <c r="H5" s="332">
        <v>1535095.31</v>
      </c>
      <c r="I5" s="333">
        <v>1568692.53</v>
      </c>
      <c r="J5" s="248">
        <v>1300000</v>
      </c>
      <c r="K5" s="328">
        <v>450928.29</v>
      </c>
      <c r="L5" s="248">
        <v>1409000</v>
      </c>
    </row>
    <row r="6" spans="1:12" ht="12.75">
      <c r="A6" s="329" t="s">
        <v>11</v>
      </c>
      <c r="B6" s="330" t="s">
        <v>60</v>
      </c>
      <c r="C6" s="280">
        <v>2323393</v>
      </c>
      <c r="D6" s="248">
        <v>2111929</v>
      </c>
      <c r="E6" s="331">
        <v>1885582.76</v>
      </c>
      <c r="F6" s="331">
        <v>2175634.65</v>
      </c>
      <c r="G6" s="331">
        <v>2073140.41</v>
      </c>
      <c r="H6" s="332">
        <v>2463152.7</v>
      </c>
      <c r="I6" s="333">
        <v>2548741.08</v>
      </c>
      <c r="J6" s="248">
        <v>2200000</v>
      </c>
      <c r="K6" s="328">
        <v>1548445.66</v>
      </c>
      <c r="L6" s="248">
        <v>2500000</v>
      </c>
    </row>
    <row r="7" spans="1:12" ht="12.75">
      <c r="A7" s="329" t="s">
        <v>12</v>
      </c>
      <c r="B7" s="330" t="s">
        <v>12</v>
      </c>
      <c r="C7" s="280">
        <v>60859</v>
      </c>
      <c r="D7" s="248">
        <v>115379</v>
      </c>
      <c r="E7" s="331">
        <v>65056</v>
      </c>
      <c r="F7" s="331">
        <v>87375</v>
      </c>
      <c r="G7" s="331">
        <v>92330</v>
      </c>
      <c r="H7" s="332">
        <v>94504</v>
      </c>
      <c r="I7" s="333">
        <v>82952</v>
      </c>
      <c r="J7" s="248">
        <v>95000</v>
      </c>
      <c r="K7" s="328">
        <v>33948</v>
      </c>
      <c r="L7" s="248">
        <v>90000</v>
      </c>
    </row>
    <row r="8" spans="1:12" ht="12.75">
      <c r="A8" s="329" t="s">
        <v>71</v>
      </c>
      <c r="B8" s="330" t="s">
        <v>61</v>
      </c>
      <c r="C8" s="280">
        <v>1048574</v>
      </c>
      <c r="D8" s="248">
        <v>890385</v>
      </c>
      <c r="E8" s="331">
        <v>792060.5</v>
      </c>
      <c r="F8" s="331">
        <v>1053407.45</v>
      </c>
      <c r="G8" s="331">
        <v>1065807.73</v>
      </c>
      <c r="H8" s="332">
        <v>1593112</v>
      </c>
      <c r="I8" s="334">
        <v>1488917.6</v>
      </c>
      <c r="J8" s="248">
        <v>1700000</v>
      </c>
      <c r="K8" s="328">
        <v>710598</v>
      </c>
      <c r="L8" s="248">
        <v>1703000</v>
      </c>
    </row>
    <row r="9" spans="1:12" ht="12.75">
      <c r="A9" s="329" t="s">
        <v>14</v>
      </c>
      <c r="B9" s="330" t="s">
        <v>14</v>
      </c>
      <c r="C9" s="280">
        <v>374497</v>
      </c>
      <c r="D9" s="248">
        <v>846224</v>
      </c>
      <c r="E9" s="331">
        <v>444660</v>
      </c>
      <c r="F9" s="331">
        <v>954982</v>
      </c>
      <c r="G9" s="331">
        <v>888867</v>
      </c>
      <c r="H9" s="332">
        <v>675288</v>
      </c>
      <c r="I9" s="333">
        <v>845716</v>
      </c>
      <c r="J9" s="248">
        <v>952000</v>
      </c>
      <c r="K9" s="328">
        <v>421227</v>
      </c>
      <c r="L9" s="248">
        <v>920000</v>
      </c>
    </row>
    <row r="10" spans="1:12" ht="12.75">
      <c r="A10" s="329" t="s">
        <v>15</v>
      </c>
      <c r="B10" s="330" t="s">
        <v>15</v>
      </c>
      <c r="C10" s="280">
        <v>30717</v>
      </c>
      <c r="D10" s="248">
        <v>57502</v>
      </c>
      <c r="E10" s="331">
        <v>22432.5</v>
      </c>
      <c r="F10" s="331">
        <v>20759</v>
      </c>
      <c r="G10" s="331">
        <v>42044</v>
      </c>
      <c r="H10" s="332">
        <v>16745</v>
      </c>
      <c r="I10" s="333">
        <v>0</v>
      </c>
      <c r="J10" s="248">
        <v>30000</v>
      </c>
      <c r="K10" s="328">
        <v>11879</v>
      </c>
      <c r="L10" s="248">
        <v>30000</v>
      </c>
    </row>
    <row r="11" spans="1:12" ht="12.75">
      <c r="A11" s="329" t="s">
        <v>72</v>
      </c>
      <c r="B11" s="330" t="s">
        <v>72</v>
      </c>
      <c r="C11" s="280">
        <v>958339</v>
      </c>
      <c r="D11" s="248">
        <v>502130</v>
      </c>
      <c r="E11" s="331">
        <v>674422.77</v>
      </c>
      <c r="F11" s="331">
        <v>748148.67</v>
      </c>
      <c r="G11" s="331">
        <v>1120111.04</v>
      </c>
      <c r="H11" s="332">
        <v>1129555.12</v>
      </c>
      <c r="I11" s="333">
        <v>955685.53</v>
      </c>
      <c r="J11" s="248">
        <v>860000</v>
      </c>
      <c r="K11" s="328">
        <v>879683.97</v>
      </c>
      <c r="L11" s="248">
        <v>767000</v>
      </c>
    </row>
    <row r="12" spans="1:12" ht="12.75">
      <c r="A12" s="329" t="s">
        <v>17</v>
      </c>
      <c r="B12" s="330" t="s">
        <v>17</v>
      </c>
      <c r="C12" s="280">
        <v>610497</v>
      </c>
      <c r="D12" s="248">
        <v>488097</v>
      </c>
      <c r="E12" s="331">
        <v>575851</v>
      </c>
      <c r="F12" s="331">
        <v>670253</v>
      </c>
      <c r="G12" s="331">
        <v>584813</v>
      </c>
      <c r="H12" s="332">
        <v>850493</v>
      </c>
      <c r="I12" s="333">
        <v>877631</v>
      </c>
      <c r="J12" s="248">
        <v>807000</v>
      </c>
      <c r="K12" s="328">
        <v>472862</v>
      </c>
      <c r="L12" s="248">
        <v>750000</v>
      </c>
    </row>
    <row r="13" spans="1:12" ht="33.75">
      <c r="A13" s="335" t="s">
        <v>62</v>
      </c>
      <c r="B13" s="330" t="s">
        <v>73</v>
      </c>
      <c r="C13" s="280">
        <v>0</v>
      </c>
      <c r="D13" s="248">
        <v>0</v>
      </c>
      <c r="E13" s="331">
        <v>0</v>
      </c>
      <c r="F13" s="331">
        <v>50116</v>
      </c>
      <c r="G13" s="331">
        <v>75839</v>
      </c>
      <c r="H13" s="332">
        <v>33522</v>
      </c>
      <c r="I13" s="333">
        <v>82080</v>
      </c>
      <c r="J13" s="248">
        <v>100000</v>
      </c>
      <c r="K13" s="328">
        <v>25440</v>
      </c>
      <c r="L13" s="248">
        <v>100000</v>
      </c>
    </row>
    <row r="14" spans="1:12" ht="16.5" customHeight="1">
      <c r="A14" s="329" t="s">
        <v>18</v>
      </c>
      <c r="B14" s="330" t="s">
        <v>18</v>
      </c>
      <c r="C14" s="280">
        <v>320608</v>
      </c>
      <c r="D14" s="248">
        <v>355899</v>
      </c>
      <c r="E14" s="331">
        <v>255261.47</v>
      </c>
      <c r="F14" s="331">
        <v>257652.24</v>
      </c>
      <c r="G14" s="331">
        <v>263466.98</v>
      </c>
      <c r="H14" s="332">
        <v>254552.79</v>
      </c>
      <c r="I14" s="333">
        <v>221988</v>
      </c>
      <c r="J14" s="248">
        <v>222000</v>
      </c>
      <c r="K14" s="328">
        <v>113568</v>
      </c>
      <c r="L14" s="248">
        <v>223000</v>
      </c>
    </row>
    <row r="15" spans="1:12" ht="12.75">
      <c r="A15" s="329" t="s">
        <v>63</v>
      </c>
      <c r="B15" s="330" t="s">
        <v>63</v>
      </c>
      <c r="C15" s="280">
        <v>253161</v>
      </c>
      <c r="D15" s="248">
        <v>217170</v>
      </c>
      <c r="E15" s="331">
        <v>286132</v>
      </c>
      <c r="F15" s="336">
        <v>173803.7</v>
      </c>
      <c r="G15" s="331">
        <v>87863.4</v>
      </c>
      <c r="H15" s="332">
        <v>91972</v>
      </c>
      <c r="I15" s="333">
        <v>127805</v>
      </c>
      <c r="J15" s="248">
        <v>250000</v>
      </c>
      <c r="K15" s="328">
        <v>0</v>
      </c>
      <c r="L15" s="248">
        <v>250000</v>
      </c>
    </row>
    <row r="16" spans="1:12" ht="12.75">
      <c r="A16" s="337" t="s">
        <v>64</v>
      </c>
      <c r="B16" s="330"/>
      <c r="C16" s="338">
        <v>0</v>
      </c>
      <c r="D16" s="339">
        <v>0</v>
      </c>
      <c r="E16" s="340">
        <v>0</v>
      </c>
      <c r="F16" s="336">
        <v>0</v>
      </c>
      <c r="G16" s="340">
        <v>0</v>
      </c>
      <c r="H16" s="341">
        <v>0</v>
      </c>
      <c r="I16" s="333">
        <v>0</v>
      </c>
      <c r="J16" s="339">
        <v>0</v>
      </c>
      <c r="K16" s="328">
        <v>0</v>
      </c>
      <c r="L16" s="339">
        <v>20000</v>
      </c>
    </row>
    <row r="17" spans="1:12" ht="13.5" thickBot="1">
      <c r="A17" s="342" t="s">
        <v>65</v>
      </c>
      <c r="B17" s="330" t="s">
        <v>74</v>
      </c>
      <c r="C17" s="284"/>
      <c r="D17" s="258"/>
      <c r="E17" s="258"/>
      <c r="F17" s="343">
        <v>27000</v>
      </c>
      <c r="G17" s="343">
        <v>27000</v>
      </c>
      <c r="H17" s="341">
        <v>27000</v>
      </c>
      <c r="I17" s="333">
        <v>27000</v>
      </c>
      <c r="J17" s="258">
        <v>27000</v>
      </c>
      <c r="K17" s="328">
        <v>36000</v>
      </c>
      <c r="L17" s="258">
        <v>36000</v>
      </c>
    </row>
    <row r="18" spans="1:12" ht="13.5" thickBot="1">
      <c r="A18" s="344" t="s">
        <v>7</v>
      </c>
      <c r="B18" s="314"/>
      <c r="C18" s="345">
        <f>SUM(C4:C17)</f>
        <v>8238069</v>
      </c>
      <c r="D18" s="345">
        <f aca="true" t="shared" si="0" ref="D18:L18">SUM(D4:D17)</f>
        <v>7723578</v>
      </c>
      <c r="E18" s="345">
        <f t="shared" si="0"/>
        <v>8269585.7299999995</v>
      </c>
      <c r="F18" s="345">
        <f t="shared" si="0"/>
        <v>8960932.22</v>
      </c>
      <c r="G18" s="346">
        <f t="shared" si="0"/>
        <v>9034006.42</v>
      </c>
      <c r="H18" s="346">
        <f t="shared" si="0"/>
        <v>9446028.919999998</v>
      </c>
      <c r="I18" s="347">
        <f t="shared" si="0"/>
        <v>9639923.940000001</v>
      </c>
      <c r="J18" s="346">
        <f t="shared" si="0"/>
        <v>9427000</v>
      </c>
      <c r="K18" s="346">
        <f t="shared" si="0"/>
        <v>4814872.92</v>
      </c>
      <c r="L18" s="346">
        <f t="shared" si="0"/>
        <v>9498000</v>
      </c>
    </row>
    <row r="19" spans="1:12" ht="6.75" customHeight="1" thickBot="1">
      <c r="A19" s="314"/>
      <c r="B19" s="314"/>
      <c r="C19" s="348"/>
      <c r="D19" s="348"/>
      <c r="E19" s="348"/>
      <c r="F19" s="348"/>
      <c r="G19" s="348"/>
      <c r="H19" s="348"/>
      <c r="I19" s="348"/>
      <c r="J19" s="348"/>
      <c r="K19" s="348"/>
      <c r="L19" s="348"/>
    </row>
    <row r="20" spans="1:12" ht="12.75">
      <c r="A20" s="323" t="s">
        <v>19</v>
      </c>
      <c r="B20" s="349" t="s">
        <v>19</v>
      </c>
      <c r="C20" s="350">
        <v>2461992</v>
      </c>
      <c r="D20" s="350">
        <v>2179864</v>
      </c>
      <c r="E20" s="351">
        <v>1863038</v>
      </c>
      <c r="F20" s="352">
        <v>1879214</v>
      </c>
      <c r="G20" s="353">
        <v>1837107</v>
      </c>
      <c r="H20" s="354">
        <v>2476568</v>
      </c>
      <c r="I20" s="355">
        <v>2526360</v>
      </c>
      <c r="J20" s="356">
        <v>2200000</v>
      </c>
      <c r="K20" s="357">
        <v>1650705</v>
      </c>
      <c r="L20" s="350">
        <v>2500000</v>
      </c>
    </row>
    <row r="21" spans="1:12" ht="12.75">
      <c r="A21" s="358" t="s">
        <v>75</v>
      </c>
      <c r="B21" s="349" t="s">
        <v>66</v>
      </c>
      <c r="C21" s="243">
        <v>0</v>
      </c>
      <c r="D21" s="243">
        <v>0</v>
      </c>
      <c r="E21" s="359">
        <v>65322</v>
      </c>
      <c r="F21" s="331">
        <v>237281</v>
      </c>
      <c r="G21" s="360">
        <v>240871</v>
      </c>
      <c r="H21" s="361">
        <v>4000</v>
      </c>
      <c r="I21" s="332">
        <v>0</v>
      </c>
      <c r="J21" s="362">
        <v>47000</v>
      </c>
      <c r="K21" s="363">
        <v>0</v>
      </c>
      <c r="L21" s="243">
        <v>5000</v>
      </c>
    </row>
    <row r="22" spans="1:12" ht="12.75">
      <c r="A22" s="329" t="s">
        <v>20</v>
      </c>
      <c r="B22" s="349" t="s">
        <v>20</v>
      </c>
      <c r="C22" s="248">
        <v>51550</v>
      </c>
      <c r="D22" s="248">
        <v>69440</v>
      </c>
      <c r="E22" s="359">
        <v>75630</v>
      </c>
      <c r="F22" s="331">
        <v>111330</v>
      </c>
      <c r="G22" s="360">
        <v>122991</v>
      </c>
      <c r="H22" s="364">
        <v>130940</v>
      </c>
      <c r="I22" s="332">
        <v>146410</v>
      </c>
      <c r="J22" s="365">
        <v>120000</v>
      </c>
      <c r="K22" s="363">
        <v>81420</v>
      </c>
      <c r="L22" s="248">
        <v>200000</v>
      </c>
    </row>
    <row r="23" spans="1:12" ht="12.75">
      <c r="A23" s="329" t="s">
        <v>21</v>
      </c>
      <c r="B23" s="349" t="s">
        <v>21</v>
      </c>
      <c r="C23" s="248">
        <v>114058</v>
      </c>
      <c r="D23" s="248">
        <v>79428</v>
      </c>
      <c r="E23" s="359">
        <v>63263</v>
      </c>
      <c r="F23" s="331">
        <v>128998</v>
      </c>
      <c r="G23" s="360">
        <v>131812</v>
      </c>
      <c r="H23" s="361">
        <v>141811</v>
      </c>
      <c r="I23" s="332">
        <v>174136</v>
      </c>
      <c r="J23" s="365">
        <v>171000</v>
      </c>
      <c r="K23" s="363">
        <v>57328</v>
      </c>
      <c r="L23" s="248">
        <v>50000</v>
      </c>
    </row>
    <row r="24" spans="1:12" ht="12.75">
      <c r="A24" s="329" t="s">
        <v>22</v>
      </c>
      <c r="B24" s="349" t="s">
        <v>22</v>
      </c>
      <c r="C24" s="248">
        <v>5958</v>
      </c>
      <c r="D24" s="248">
        <v>9859.59</v>
      </c>
      <c r="E24" s="359">
        <v>13160.84</v>
      </c>
      <c r="F24" s="331">
        <v>14066.13</v>
      </c>
      <c r="G24" s="360">
        <v>14301.03</v>
      </c>
      <c r="H24" s="361">
        <v>8135.15</v>
      </c>
      <c r="I24" s="332">
        <v>9909.28</v>
      </c>
      <c r="J24" s="365">
        <v>9000</v>
      </c>
      <c r="K24" s="363">
        <v>5590.59</v>
      </c>
      <c r="L24" s="248">
        <v>10000</v>
      </c>
    </row>
    <row r="25" spans="1:12" ht="12.75">
      <c r="A25" s="329" t="s">
        <v>28</v>
      </c>
      <c r="B25" s="349" t="s">
        <v>76</v>
      </c>
      <c r="C25" s="248">
        <v>574764</v>
      </c>
      <c r="D25" s="248">
        <v>385985.5</v>
      </c>
      <c r="E25" s="359">
        <v>112578.5</v>
      </c>
      <c r="F25" s="331">
        <v>116118</v>
      </c>
      <c r="G25" s="360">
        <v>43090</v>
      </c>
      <c r="H25" s="361">
        <v>4818</v>
      </c>
      <c r="I25" s="332">
        <v>4329</v>
      </c>
      <c r="J25" s="365">
        <v>0</v>
      </c>
      <c r="K25" s="363">
        <v>1694</v>
      </c>
      <c r="L25" s="248">
        <v>0</v>
      </c>
    </row>
    <row r="26" spans="1:12" ht="13.5" thickBot="1">
      <c r="A26" s="342" t="s">
        <v>77</v>
      </c>
      <c r="B26" s="314"/>
      <c r="C26" s="258">
        <v>138600</v>
      </c>
      <c r="D26" s="258">
        <v>0</v>
      </c>
      <c r="E26" s="284">
        <v>0</v>
      </c>
      <c r="F26" s="258">
        <v>0</v>
      </c>
      <c r="G26" s="366">
        <v>0</v>
      </c>
      <c r="H26" s="284">
        <v>0</v>
      </c>
      <c r="I26" s="258"/>
      <c r="J26" s="366">
        <v>0</v>
      </c>
      <c r="K26" s="258">
        <v>0</v>
      </c>
      <c r="L26" s="258">
        <v>0</v>
      </c>
    </row>
    <row r="27" spans="1:12" ht="13.5" thickBot="1">
      <c r="A27" s="367" t="s">
        <v>8</v>
      </c>
      <c r="B27" s="314"/>
      <c r="C27" s="346">
        <f>SUM(C20:C26)</f>
        <v>3346922</v>
      </c>
      <c r="D27" s="346">
        <f aca="true" t="shared" si="1" ref="D27:L27">SUM(D20:D26)</f>
        <v>2724577.09</v>
      </c>
      <c r="E27" s="346">
        <f t="shared" si="1"/>
        <v>2192992.34</v>
      </c>
      <c r="F27" s="368">
        <f t="shared" si="1"/>
        <v>2487007.13</v>
      </c>
      <c r="G27" s="346">
        <f t="shared" si="1"/>
        <v>2390172.03</v>
      </c>
      <c r="H27" s="346">
        <f t="shared" si="1"/>
        <v>2766272.15</v>
      </c>
      <c r="I27" s="368">
        <f t="shared" si="1"/>
        <v>2861144.28</v>
      </c>
      <c r="J27" s="346">
        <f t="shared" si="1"/>
        <v>2547000</v>
      </c>
      <c r="K27" s="346">
        <f t="shared" si="1"/>
        <v>1796737.59</v>
      </c>
      <c r="L27" s="346">
        <f t="shared" si="1"/>
        <v>2765000</v>
      </c>
    </row>
    <row r="28" spans="1:12" ht="5.25" customHeight="1" thickBot="1">
      <c r="A28" s="314"/>
      <c r="B28" s="314"/>
      <c r="C28" s="369"/>
      <c r="D28" s="369"/>
      <c r="E28" s="369"/>
      <c r="F28" s="369"/>
      <c r="G28" s="369"/>
      <c r="H28" s="369"/>
      <c r="I28" s="369"/>
      <c r="J28" s="369"/>
      <c r="K28" s="369"/>
      <c r="L28" s="369"/>
    </row>
    <row r="29" spans="1:12" ht="13.5" thickBot="1">
      <c r="A29" s="370" t="s">
        <v>0</v>
      </c>
      <c r="B29" s="348"/>
      <c r="C29" s="346">
        <v>4685000</v>
      </c>
      <c r="D29" s="346">
        <v>5205146.23</v>
      </c>
      <c r="E29" s="346">
        <v>6100000</v>
      </c>
      <c r="F29" s="371">
        <v>6368000</v>
      </c>
      <c r="G29" s="371">
        <v>6732518.48</v>
      </c>
      <c r="H29" s="372">
        <v>6596000</v>
      </c>
      <c r="I29" s="372">
        <v>6879756.77</v>
      </c>
      <c r="J29" s="346">
        <v>6880000</v>
      </c>
      <c r="K29" s="373">
        <v>3440000</v>
      </c>
      <c r="L29" s="346">
        <v>6733000</v>
      </c>
    </row>
    <row r="30" spans="1:12" ht="6" customHeight="1" thickBot="1">
      <c r="A30" s="314"/>
      <c r="B30" s="314"/>
      <c r="C30" s="369"/>
      <c r="D30" s="369"/>
      <c r="E30" s="369"/>
      <c r="F30" s="369"/>
      <c r="G30" s="369"/>
      <c r="H30" s="374"/>
      <c r="I30" s="374"/>
      <c r="J30" s="374"/>
      <c r="K30" s="374"/>
      <c r="L30" s="374"/>
    </row>
    <row r="31" spans="1:12" ht="13.5" thickBot="1">
      <c r="A31" s="375" t="s">
        <v>1</v>
      </c>
      <c r="B31" s="314"/>
      <c r="C31" s="376">
        <f aca="true" t="shared" si="2" ref="C31:L31">C29+C27-C18</f>
        <v>-206147</v>
      </c>
      <c r="D31" s="376">
        <f t="shared" si="2"/>
        <v>206145.3200000003</v>
      </c>
      <c r="E31" s="376">
        <f t="shared" si="2"/>
        <v>23406.610000000335</v>
      </c>
      <c r="F31" s="376">
        <f t="shared" si="2"/>
        <v>-105925.09000000171</v>
      </c>
      <c r="G31" s="376">
        <f t="shared" si="2"/>
        <v>88684.08999999985</v>
      </c>
      <c r="H31" s="376">
        <f t="shared" si="2"/>
        <v>-83756.76999999769</v>
      </c>
      <c r="I31" s="377">
        <f t="shared" si="2"/>
        <v>100977.10999999754</v>
      </c>
      <c r="J31" s="377">
        <f>J29+J27-J18</f>
        <v>0</v>
      </c>
      <c r="K31" s="376">
        <f t="shared" si="2"/>
        <v>421864.6699999999</v>
      </c>
      <c r="L31" s="377">
        <f t="shared" si="2"/>
        <v>0</v>
      </c>
    </row>
    <row r="32" spans="1:12" ht="6.75" customHeight="1">
      <c r="A32" s="314"/>
      <c r="B32" s="314"/>
      <c r="C32" s="348"/>
      <c r="D32" s="348"/>
      <c r="E32" s="348"/>
      <c r="F32" s="348"/>
      <c r="G32" s="348"/>
      <c r="H32" s="348"/>
      <c r="I32" s="374"/>
      <c r="J32" s="374"/>
      <c r="K32" s="374"/>
      <c r="L32" s="374"/>
    </row>
    <row r="33" spans="1:12" ht="13.5" hidden="1" thickBot="1">
      <c r="A33" s="378"/>
      <c r="B33" s="379"/>
      <c r="C33" s="380"/>
      <c r="D33" s="380"/>
      <c r="E33" s="380"/>
      <c r="F33" s="380"/>
      <c r="G33" s="380"/>
      <c r="H33" s="380"/>
      <c r="I33" s="381" t="s">
        <v>29</v>
      </c>
      <c r="J33" s="381"/>
      <c r="K33" s="381" t="s">
        <v>29</v>
      </c>
      <c r="L33" s="382">
        <f>L29-H29</f>
        <v>137000</v>
      </c>
    </row>
    <row r="34" spans="1:12" ht="13.5" hidden="1" thickBot="1">
      <c r="A34" s="314" t="s">
        <v>26</v>
      </c>
      <c r="B34" s="379"/>
      <c r="C34" s="380"/>
      <c r="D34" s="380"/>
      <c r="E34" s="380"/>
      <c r="F34" s="380"/>
      <c r="G34" s="383"/>
      <c r="H34" s="380"/>
      <c r="I34" s="384" t="s">
        <v>27</v>
      </c>
      <c r="J34" s="384"/>
      <c r="K34" s="384" t="s">
        <v>27</v>
      </c>
      <c r="L34" s="385">
        <f>L33/H29</f>
        <v>0.02077016373559733</v>
      </c>
    </row>
    <row r="35" spans="1:12" ht="12.75">
      <c r="A35" s="227">
        <v>41183</v>
      </c>
      <c r="B35" s="314"/>
      <c r="C35" s="348"/>
      <c r="D35" s="348"/>
      <c r="E35" s="348"/>
      <c r="F35" s="348"/>
      <c r="G35" s="348"/>
      <c r="H35" s="348"/>
      <c r="I35" s="386"/>
      <c r="J35" s="386"/>
      <c r="K35" s="374"/>
      <c r="L35" s="374"/>
    </row>
    <row r="36" spans="1:12" ht="12.75">
      <c r="A36" s="85" t="s">
        <v>26</v>
      </c>
      <c r="B36" s="314"/>
      <c r="C36" s="348"/>
      <c r="D36" s="348"/>
      <c r="E36" s="348"/>
      <c r="F36" s="348"/>
      <c r="G36" s="348"/>
      <c r="H36" s="348"/>
      <c r="I36" s="374"/>
      <c r="J36" s="374"/>
      <c r="K36" s="374"/>
      <c r="L36" s="374"/>
    </row>
    <row r="37" spans="1:12" ht="12.75">
      <c r="A37" s="387"/>
      <c r="B37" s="388"/>
      <c r="C37" s="389"/>
      <c r="D37" s="389"/>
      <c r="E37" s="389"/>
      <c r="F37" s="389"/>
      <c r="G37" s="389"/>
      <c r="H37" s="389"/>
      <c r="I37" s="390"/>
      <c r="J37" s="390"/>
      <c r="K37" s="389"/>
      <c r="L37" s="391"/>
    </row>
    <row r="38" spans="1:8" ht="12.75">
      <c r="A38" s="314"/>
      <c r="B38" s="314"/>
      <c r="C38" s="348"/>
      <c r="D38" s="348"/>
      <c r="E38" s="348"/>
      <c r="F38" s="374"/>
      <c r="G38" s="374"/>
      <c r="H38" s="374"/>
    </row>
    <row r="39" spans="1:8" ht="12.75">
      <c r="A39" s="387"/>
      <c r="B39" s="388"/>
      <c r="C39" s="389"/>
      <c r="D39" s="389"/>
      <c r="E39" s="389"/>
      <c r="F39" s="389"/>
      <c r="G39" s="389"/>
      <c r="H39" s="391"/>
    </row>
    <row r="40" spans="1:8" ht="12.75">
      <c r="A40" s="393"/>
      <c r="B40" s="388"/>
      <c r="C40" s="389"/>
      <c r="D40" s="389"/>
      <c r="E40" s="389"/>
      <c r="F40" s="389"/>
      <c r="G40" s="389"/>
      <c r="H40" s="39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M42"/>
  <sheetViews>
    <sheetView workbookViewId="0" topLeftCell="A1">
      <selection activeCell="E47" sqref="E47"/>
    </sheetView>
  </sheetViews>
  <sheetFormatPr defaultColWidth="9.00390625" defaultRowHeight="12.75"/>
  <cols>
    <col min="1" max="1" width="30.75390625" style="3" customWidth="1"/>
    <col min="2" max="2" width="0.6171875" style="3" customWidth="1"/>
    <col min="3" max="4" width="11.75390625" style="7" customWidth="1"/>
    <col min="5" max="5" width="11.75390625" style="8" customWidth="1"/>
    <col min="6" max="6" width="11.75390625" style="268" customWidth="1"/>
    <col min="7" max="7" width="1.25" style="7" customWidth="1"/>
    <col min="8" max="8" width="11.75390625" style="302" customWidth="1"/>
    <col min="9" max="9" width="4.875" style="246" customWidth="1"/>
  </cols>
  <sheetData>
    <row r="1" spans="1:8" s="238" customFormat="1" ht="13.5" thickBot="1">
      <c r="A1" s="232" t="s">
        <v>54</v>
      </c>
      <c r="B1" s="233"/>
      <c r="C1" s="234" t="s">
        <v>55</v>
      </c>
      <c r="D1" s="235" t="s">
        <v>56</v>
      </c>
      <c r="E1" s="235" t="s">
        <v>57</v>
      </c>
      <c r="F1" s="236" t="s">
        <v>58</v>
      </c>
      <c r="G1" s="237"/>
      <c r="H1" s="236" t="s">
        <v>59</v>
      </c>
    </row>
    <row r="2" spans="1:8" s="238" customFormat="1" ht="13.5" thickBot="1">
      <c r="A2" s="239"/>
      <c r="B2" s="233"/>
      <c r="C2" s="240">
        <v>2013</v>
      </c>
      <c r="D2" s="240">
        <v>2013</v>
      </c>
      <c r="E2" s="240">
        <v>2013</v>
      </c>
      <c r="F2" s="240">
        <v>2013</v>
      </c>
      <c r="G2" s="240"/>
      <c r="H2" s="240">
        <v>2013</v>
      </c>
    </row>
    <row r="3" spans="1:8" ht="12.75">
      <c r="A3" s="241" t="s">
        <v>9</v>
      </c>
      <c r="B3" s="242"/>
      <c r="C3" s="243">
        <f>'[1]ZŠ T.G.M.'!L4</f>
        <v>600000</v>
      </c>
      <c r="D3" s="243">
        <f>'[1]ZŠ Plešivec'!L4</f>
        <v>436000</v>
      </c>
      <c r="E3" s="243">
        <f>'[1]ZŠ Linecká'!L4</f>
        <v>93000</v>
      </c>
      <c r="F3" s="243">
        <f>'[1]ZŠ Nádraží'!L4</f>
        <v>700000</v>
      </c>
      <c r="G3" s="244"/>
      <c r="H3" s="245">
        <f aca="true" t="shared" si="0" ref="H3:H17">C3+D3+E3+F3</f>
        <v>1829000</v>
      </c>
    </row>
    <row r="4" spans="1:8" ht="12.75">
      <c r="A4" s="247" t="s">
        <v>10</v>
      </c>
      <c r="B4" s="242"/>
      <c r="C4" s="248">
        <f>'[1]ZŠ T.G.M.'!L5</f>
        <v>1190000</v>
      </c>
      <c r="D4" s="248">
        <f>'[1]ZŠ Plešivec'!L5</f>
        <v>650000</v>
      </c>
      <c r="E4" s="248">
        <f>'[1]ZŠ Linecká'!L5</f>
        <v>250000</v>
      </c>
      <c r="F4" s="248">
        <f>'[1]ZŠ Nádraží'!L5</f>
        <v>1409000</v>
      </c>
      <c r="G4" s="249"/>
      <c r="H4" s="250">
        <f t="shared" si="0"/>
        <v>3499000</v>
      </c>
    </row>
    <row r="5" spans="1:8" ht="15" customHeight="1">
      <c r="A5" s="247" t="s">
        <v>60</v>
      </c>
      <c r="B5" s="242"/>
      <c r="C5" s="248">
        <f>'[1]ZŠ T.G.M.'!L6</f>
        <v>860000</v>
      </c>
      <c r="D5" s="248">
        <f>'[1]ZŠ Plešivec'!L6</f>
        <v>1200000</v>
      </c>
      <c r="E5" s="248">
        <f>'[1]ZŠ Linecká'!L6</f>
        <v>480000</v>
      </c>
      <c r="F5" s="248">
        <f>'[1]ZŠ Nádraží'!L6</f>
        <v>2500000</v>
      </c>
      <c r="G5" s="249"/>
      <c r="H5" s="250">
        <f t="shared" si="0"/>
        <v>5040000</v>
      </c>
    </row>
    <row r="6" spans="1:8" ht="12.75">
      <c r="A6" s="247" t="s">
        <v>12</v>
      </c>
      <c r="B6" s="242"/>
      <c r="C6" s="248">
        <f>'[1]ZŠ T.G.M.'!L7</f>
        <v>130000</v>
      </c>
      <c r="D6" s="248">
        <f>'[1]ZŠ Plešivec'!L7</f>
        <v>70000</v>
      </c>
      <c r="E6" s="248">
        <f>'[1]ZŠ Linecká'!L7</f>
        <v>110000</v>
      </c>
      <c r="F6" s="248">
        <f>'[1]ZŠ Nádraží'!L7</f>
        <v>90000</v>
      </c>
      <c r="G6" s="249"/>
      <c r="H6" s="250">
        <f t="shared" si="0"/>
        <v>400000</v>
      </c>
    </row>
    <row r="7" spans="1:8" ht="12.75">
      <c r="A7" s="247" t="s">
        <v>61</v>
      </c>
      <c r="B7" s="242"/>
      <c r="C7" s="248">
        <f>'[1]ZŠ T.G.M.'!L8</f>
        <v>1000000</v>
      </c>
      <c r="D7" s="248">
        <f>'[1]ZŠ Plešivec'!L8</f>
        <v>1604000</v>
      </c>
      <c r="E7" s="248">
        <f>'[1]ZŠ Linecká'!L8</f>
        <v>1100000</v>
      </c>
      <c r="F7" s="248">
        <f>'[1]ZŠ Nádraží'!L8</f>
        <v>1703000</v>
      </c>
      <c r="G7" s="249"/>
      <c r="H7" s="250">
        <f t="shared" si="0"/>
        <v>5407000</v>
      </c>
    </row>
    <row r="8" spans="1:8" ht="12.75">
      <c r="A8" s="247" t="s">
        <v>14</v>
      </c>
      <c r="B8" s="242"/>
      <c r="C8" s="248">
        <f>'[1]ZŠ T.G.M.'!L9</f>
        <v>540000</v>
      </c>
      <c r="D8" s="248">
        <f>'[1]ZŠ Plešivec'!L9</f>
        <v>600000</v>
      </c>
      <c r="E8" s="248">
        <f>'[1]ZŠ Linecká'!L9</f>
        <v>200000</v>
      </c>
      <c r="F8" s="248">
        <f>'[1]ZŠ Nádraží'!L9</f>
        <v>920000</v>
      </c>
      <c r="G8" s="249"/>
      <c r="H8" s="250">
        <f t="shared" si="0"/>
        <v>2260000</v>
      </c>
    </row>
    <row r="9" spans="1:8" ht="12.75">
      <c r="A9" s="247" t="s">
        <v>15</v>
      </c>
      <c r="B9" s="242"/>
      <c r="C9" s="248">
        <f>'[1]ZŠ T.G.M.'!L10</f>
        <v>0</v>
      </c>
      <c r="D9" s="248">
        <f>'[1]ZŠ Plešivec'!L10</f>
        <v>80000</v>
      </c>
      <c r="E9" s="248">
        <f>'[1]ZŠ Linecká'!L10</f>
        <v>0</v>
      </c>
      <c r="F9" s="248">
        <f>'[1]ZŠ Nádraží'!L10</f>
        <v>30000</v>
      </c>
      <c r="G9" s="249"/>
      <c r="H9" s="250">
        <f t="shared" si="0"/>
        <v>110000</v>
      </c>
    </row>
    <row r="10" spans="1:8" ht="12.75">
      <c r="A10" s="247" t="s">
        <v>16</v>
      </c>
      <c r="B10" s="242"/>
      <c r="C10" s="248">
        <f>'[1]ZŠ T.G.M.'!L11</f>
        <v>719000</v>
      </c>
      <c r="D10" s="248">
        <f>'[1]ZŠ Plešivec'!L11</f>
        <v>850000</v>
      </c>
      <c r="E10" s="248">
        <f>'[1]ZŠ Linecká'!L11</f>
        <v>500000</v>
      </c>
      <c r="F10" s="248">
        <f>'[1]ZŠ Nádraží'!L11</f>
        <v>767000</v>
      </c>
      <c r="G10" s="249"/>
      <c r="H10" s="250">
        <f t="shared" si="0"/>
        <v>2836000</v>
      </c>
    </row>
    <row r="11" spans="1:8" ht="12.75">
      <c r="A11" s="247" t="s">
        <v>17</v>
      </c>
      <c r="B11" s="242"/>
      <c r="C11" s="248">
        <f>'[1]ZŠ T.G.M.'!L12</f>
        <v>188000</v>
      </c>
      <c r="D11" s="248">
        <f>'[1]ZŠ Plešivec'!L12</f>
        <v>648000</v>
      </c>
      <c r="E11" s="248">
        <f>'[1]ZŠ Linecká'!L12</f>
        <v>797000</v>
      </c>
      <c r="F11" s="248">
        <f>'[1]ZŠ Nádraží'!L12</f>
        <v>750000</v>
      </c>
      <c r="G11" s="249"/>
      <c r="H11" s="250">
        <f t="shared" si="0"/>
        <v>2383000</v>
      </c>
    </row>
    <row r="12" spans="1:8" ht="33.75">
      <c r="A12" s="251" t="s">
        <v>62</v>
      </c>
      <c r="B12" s="242"/>
      <c r="C12" s="248">
        <f>'[1]ZŠ T.G.M.'!L13</f>
        <v>60000</v>
      </c>
      <c r="D12" s="248">
        <f>'[1]ZŠ Plešivec'!L13</f>
        <v>100000</v>
      </c>
      <c r="E12" s="248">
        <f>'[1]ZŠ Linecká'!L13</f>
        <v>260000</v>
      </c>
      <c r="F12" s="248">
        <f>'[1]ZŠ Nádraží'!L13</f>
        <v>100000</v>
      </c>
      <c r="G12" s="249"/>
      <c r="H12" s="250">
        <f t="shared" si="0"/>
        <v>520000</v>
      </c>
    </row>
    <row r="13" spans="1:8" ht="12.75">
      <c r="A13" s="247" t="s">
        <v>18</v>
      </c>
      <c r="B13" s="242"/>
      <c r="C13" s="248">
        <f>'[1]ZŠ T.G.M.'!L14</f>
        <v>0</v>
      </c>
      <c r="D13" s="248">
        <f>'[1]ZŠ Plešivec'!L14</f>
        <v>369000</v>
      </c>
      <c r="E13" s="248">
        <f>'[1]ZŠ Linecká'!L14</f>
        <v>30000</v>
      </c>
      <c r="F13" s="248">
        <f>'[1]ZŠ Nádraží'!L14</f>
        <v>223000</v>
      </c>
      <c r="G13" s="249"/>
      <c r="H13" s="250">
        <f t="shared" si="0"/>
        <v>622000</v>
      </c>
    </row>
    <row r="14" spans="1:8" s="254" customFormat="1" ht="12.75">
      <c r="A14" s="247" t="s">
        <v>63</v>
      </c>
      <c r="B14" s="252"/>
      <c r="C14" s="248">
        <f>'[1]ZŠ T.G.M.'!L15</f>
        <v>130000</v>
      </c>
      <c r="D14" s="248">
        <f>'[1]ZŠ Plešivec'!L15</f>
        <v>0</v>
      </c>
      <c r="E14" s="248">
        <f>'[1]ZŠ Linecká'!L15</f>
        <v>0</v>
      </c>
      <c r="F14" s="248">
        <f>'[1]ZŠ Nádraží'!L15</f>
        <v>250000</v>
      </c>
      <c r="G14" s="253"/>
      <c r="H14" s="250">
        <f t="shared" si="0"/>
        <v>380000</v>
      </c>
    </row>
    <row r="15" spans="1:8" s="254" customFormat="1" ht="12.75">
      <c r="A15" s="255" t="s">
        <v>64</v>
      </c>
      <c r="B15" s="256"/>
      <c r="C15" s="248">
        <f>'[1]ZŠ T.G.M.'!L16</f>
        <v>20000</v>
      </c>
      <c r="D15" s="248">
        <f>'[1]ZŠ Plešivec'!L16</f>
        <v>20000</v>
      </c>
      <c r="E15" s="248">
        <f>'[1]ZŠ Linecká'!L16</f>
        <v>20000</v>
      </c>
      <c r="F15" s="248">
        <f>'[1]ZŠ Nádraží'!L16</f>
        <v>20000</v>
      </c>
      <c r="G15" s="253"/>
      <c r="H15" s="250">
        <f t="shared" si="0"/>
        <v>80000</v>
      </c>
    </row>
    <row r="16" spans="1:8" s="254" customFormat="1" ht="13.5" thickBot="1">
      <c r="A16" s="257" t="s">
        <v>65</v>
      </c>
      <c r="B16" s="256"/>
      <c r="C16" s="258">
        <f>'[1]ZŠ T.G.M.'!L17</f>
        <v>5000</v>
      </c>
      <c r="D16" s="258">
        <f>'[1]ZŠ Plešivec'!L17</f>
        <v>27000</v>
      </c>
      <c r="E16" s="258">
        <f>'[1]ZŠ Linecká'!L17</f>
        <v>10000</v>
      </c>
      <c r="F16" s="258">
        <f>'[1]ZŠ Nádraží'!L17</f>
        <v>36000</v>
      </c>
      <c r="G16" s="253"/>
      <c r="H16" s="250">
        <f t="shared" si="0"/>
        <v>78000</v>
      </c>
    </row>
    <row r="17" spans="1:8" s="238" customFormat="1" ht="13.5" thickBot="1">
      <c r="A17" s="259" t="s">
        <v>7</v>
      </c>
      <c r="B17" s="260"/>
      <c r="C17" s="261">
        <f>SUM(C3:C16)</f>
        <v>5442000</v>
      </c>
      <c r="D17" s="262">
        <f>SUM(D3:D16)</f>
        <v>6654000</v>
      </c>
      <c r="E17" s="262">
        <f>SUM(E3:E16)</f>
        <v>3850000</v>
      </c>
      <c r="F17" s="262">
        <f>SUM(F3:F16)</f>
        <v>9498000</v>
      </c>
      <c r="G17" s="263"/>
      <c r="H17" s="264">
        <f t="shared" si="0"/>
        <v>25444000</v>
      </c>
    </row>
    <row r="18" spans="1:8" ht="6" customHeight="1" thickBot="1">
      <c r="A18" s="265"/>
      <c r="B18" s="47"/>
      <c r="C18" s="266"/>
      <c r="D18" s="267"/>
      <c r="E18" s="268"/>
      <c r="G18" s="84"/>
      <c r="H18" s="269"/>
    </row>
    <row r="19" spans="1:8" ht="13.5" thickBot="1">
      <c r="A19" s="270"/>
      <c r="B19" s="271"/>
      <c r="C19" s="272"/>
      <c r="D19" s="273"/>
      <c r="E19" s="274"/>
      <c r="F19" s="274"/>
      <c r="G19" s="249"/>
      <c r="H19" s="275"/>
    </row>
    <row r="20" spans="1:8" ht="12.75">
      <c r="A20" s="276" t="s">
        <v>19</v>
      </c>
      <c r="B20" s="242"/>
      <c r="C20" s="277">
        <f>'[1]ZŠ T.G.M.'!L20</f>
        <v>860000</v>
      </c>
      <c r="D20" s="243">
        <f>'[1]ZŠ Plešivec'!L21</f>
        <v>1200000</v>
      </c>
      <c r="E20" s="243">
        <f>'[1]ZŠ Linecká'!L21</f>
        <v>480000</v>
      </c>
      <c r="F20" s="243">
        <f>'[1]ZŠ Nádraží'!L20</f>
        <v>2500000</v>
      </c>
      <c r="G20" s="249"/>
      <c r="H20" s="278">
        <f>C20+D20+E20+F20</f>
        <v>5040000</v>
      </c>
    </row>
    <row r="21" spans="1:8" ht="12.75">
      <c r="A21" s="279" t="s">
        <v>66</v>
      </c>
      <c r="B21" s="242"/>
      <c r="C21" s="280">
        <f>'[1]ZŠ T.G.M.'!L21</f>
        <v>28000</v>
      </c>
      <c r="D21" s="248">
        <f>'[1]ZŠ Plešivec'!L22</f>
        <v>0</v>
      </c>
      <c r="E21" s="248">
        <f>'[1]ZŠ Linecká'!L22</f>
        <v>0</v>
      </c>
      <c r="F21" s="248">
        <f>'[1]ZŠ Nádraží'!L21</f>
        <v>5000</v>
      </c>
      <c r="G21" s="249"/>
      <c r="H21" s="250">
        <f>C21+D22+E21+F21</f>
        <v>113000</v>
      </c>
    </row>
    <row r="22" spans="1:8" ht="12.75">
      <c r="A22" s="247" t="s">
        <v>20</v>
      </c>
      <c r="B22" s="242"/>
      <c r="C22" s="280">
        <f>'[1]ZŠ T.G.M.'!L22</f>
        <v>45000</v>
      </c>
      <c r="D22" s="248">
        <f>'[1]ZŠ Plešivec'!L23</f>
        <v>80000</v>
      </c>
      <c r="E22" s="248">
        <f>'[1]ZŠ Linecká'!L23</f>
        <v>32000</v>
      </c>
      <c r="F22" s="248">
        <f>'[1]ZŠ Nádraží'!L22</f>
        <v>200000</v>
      </c>
      <c r="G22" s="249"/>
      <c r="H22" s="250">
        <f>C22+D23+E22+F22</f>
        <v>417000</v>
      </c>
    </row>
    <row r="23" spans="1:8" ht="12.75">
      <c r="A23" s="247" t="s">
        <v>21</v>
      </c>
      <c r="B23" s="242"/>
      <c r="C23" s="280">
        <f>'[1]ZŠ T.G.M.'!L23</f>
        <v>200000</v>
      </c>
      <c r="D23" s="248">
        <f>'[1]ZŠ Plešivec'!L24</f>
        <v>140000</v>
      </c>
      <c r="E23" s="248">
        <f>'[1]ZŠ Linecká'!L24</f>
        <v>500000</v>
      </c>
      <c r="F23" s="248">
        <f>'[1]ZŠ Nádraží'!L23</f>
        <v>50000</v>
      </c>
      <c r="G23" s="249"/>
      <c r="H23" s="250">
        <f>C23+D24+E23+F23</f>
        <v>760000</v>
      </c>
    </row>
    <row r="24" spans="1:8" ht="12.75">
      <c r="A24" s="247" t="s">
        <v>22</v>
      </c>
      <c r="B24" s="242"/>
      <c r="C24" s="280">
        <f>'[1]ZŠ T.G.M.'!L24</f>
        <v>0</v>
      </c>
      <c r="D24" s="248">
        <f>'[1]ZŠ Plešivec'!L25</f>
        <v>10000</v>
      </c>
      <c r="E24" s="248">
        <f>'[1]ZŠ Linecká'!L25</f>
        <v>10000</v>
      </c>
      <c r="F24" s="248">
        <f>'[1]ZŠ Nádraží'!L24</f>
        <v>10000</v>
      </c>
      <c r="G24" s="249"/>
      <c r="H24" s="250">
        <f>C24+D25+E24+F24</f>
        <v>30000</v>
      </c>
    </row>
    <row r="25" spans="1:8" ht="12.75">
      <c r="A25" s="281" t="s">
        <v>28</v>
      </c>
      <c r="B25" s="242"/>
      <c r="C25" s="280">
        <f>'[1]ZŠ T.G.M.'!L25</f>
        <v>80000</v>
      </c>
      <c r="D25" s="248">
        <f>'[1]ZŠ Plešivec'!L26</f>
        <v>10000</v>
      </c>
      <c r="E25" s="248">
        <f>'[1]ZŠ Linecká'!L26</f>
        <v>197000</v>
      </c>
      <c r="F25" s="248">
        <f>'[1]ZŠ Nádraží'!L25</f>
        <v>0</v>
      </c>
      <c r="G25" s="249"/>
      <c r="H25" s="250">
        <f>C25+D26+E25+F25</f>
        <v>277000</v>
      </c>
    </row>
    <row r="26" spans="1:8" ht="13.5" thickBot="1">
      <c r="A26" s="282" t="s">
        <v>67</v>
      </c>
      <c r="B26" s="283"/>
      <c r="C26" s="284">
        <f>'[1]ZŠ T.G.M.'!L26</f>
        <v>0</v>
      </c>
      <c r="D26" s="258">
        <f>'[1]ZŠ Plešivec'!L27</f>
        <v>0</v>
      </c>
      <c r="E26" s="258">
        <f>'[1]ZŠ Linecká'!L27</f>
        <v>0</v>
      </c>
      <c r="F26" s="258">
        <f>'[1]ZŠ Nádraží'!L26</f>
        <v>0</v>
      </c>
      <c r="G26" s="285"/>
      <c r="H26" s="286">
        <f>C26+D26+E26+F26</f>
        <v>0</v>
      </c>
    </row>
    <row r="27" spans="1:8" s="238" customFormat="1" ht="13.5" thickBot="1">
      <c r="A27" s="270" t="s">
        <v>8</v>
      </c>
      <c r="B27" s="287"/>
      <c r="C27" s="288">
        <f>SUM(C20:C26)</f>
        <v>1213000</v>
      </c>
      <c r="D27" s="288">
        <f>SUM(D20:D26)</f>
        <v>1440000</v>
      </c>
      <c r="E27" s="288">
        <f>SUM(E20:E26)</f>
        <v>1219000</v>
      </c>
      <c r="F27" s="288">
        <f>SUM(F20:F25)</f>
        <v>2765000</v>
      </c>
      <c r="G27" s="289"/>
      <c r="H27" s="261">
        <f>C27+D27+E27+F27</f>
        <v>6637000</v>
      </c>
    </row>
    <row r="28" spans="1:8" ht="5.25" customHeight="1" thickBot="1">
      <c r="A28" s="290"/>
      <c r="B28" s="290"/>
      <c r="C28" s="268"/>
      <c r="D28" s="291"/>
      <c r="E28" s="268"/>
      <c r="G28" s="291"/>
      <c r="H28" s="269"/>
    </row>
    <row r="29" spans="1:8" s="238" customFormat="1" ht="13.5" thickBot="1">
      <c r="A29" s="292" t="s">
        <v>0</v>
      </c>
      <c r="B29" s="292"/>
      <c r="C29" s="293">
        <f>'[1]ZŠ T.G.M.'!L29</f>
        <v>4229000</v>
      </c>
      <c r="D29" s="294">
        <f>'[1]ZŠ Plešivec'!L30</f>
        <v>5214000</v>
      </c>
      <c r="E29" s="295">
        <f>'[1]ZŠ Linecká'!L30</f>
        <v>2631000</v>
      </c>
      <c r="F29" s="296">
        <f>'[1]ZŠ Nádraží'!L29</f>
        <v>6733000</v>
      </c>
      <c r="G29" s="289"/>
      <c r="H29" s="264">
        <f>C29+D29+E29+F29</f>
        <v>18807000</v>
      </c>
    </row>
    <row r="30" spans="1:8" ht="8.25" customHeight="1">
      <c r="A30" s="290"/>
      <c r="B30" s="290"/>
      <c r="C30" s="268"/>
      <c r="D30" s="297"/>
      <c r="E30" s="268"/>
      <c r="G30" s="291"/>
      <c r="H30" s="298"/>
    </row>
    <row r="31" spans="1:8" ht="12.75">
      <c r="A31" s="299" t="s">
        <v>1</v>
      </c>
      <c r="B31" s="299"/>
      <c r="C31" s="300">
        <f aca="true" t="shared" si="1" ref="C31:H31">C17-C27-C29</f>
        <v>0</v>
      </c>
      <c r="D31" s="300">
        <f t="shared" si="1"/>
        <v>0</v>
      </c>
      <c r="E31" s="300">
        <f t="shared" si="1"/>
        <v>0</v>
      </c>
      <c r="F31" s="300">
        <f t="shared" si="1"/>
        <v>0</v>
      </c>
      <c r="G31" s="300">
        <f t="shared" si="1"/>
        <v>0</v>
      </c>
      <c r="H31" s="301">
        <f t="shared" si="1"/>
        <v>0</v>
      </c>
    </row>
    <row r="32" ht="13.5" thickBot="1"/>
    <row r="33" spans="1:8" ht="13.5" thickBot="1">
      <c r="A33" s="303"/>
      <c r="F33" s="304" t="s">
        <v>68</v>
      </c>
      <c r="H33" s="264">
        <v>19256000</v>
      </c>
    </row>
    <row r="34" spans="1:8" ht="13.5" thickBot="1">
      <c r="A34" s="303">
        <v>41183</v>
      </c>
      <c r="F34" s="305" t="s">
        <v>29</v>
      </c>
      <c r="H34" s="264">
        <f>H29-H33</f>
        <v>-449000</v>
      </c>
    </row>
    <row r="35" spans="1:8" ht="13.5" thickBot="1">
      <c r="A35" s="3" t="s">
        <v>26</v>
      </c>
      <c r="F35" s="306" t="s">
        <v>27</v>
      </c>
      <c r="H35" s="307">
        <f>H34/H33</f>
        <v>-0.0233174075612796</v>
      </c>
    </row>
    <row r="38" spans="1:9" s="310" customFormat="1" ht="12.75">
      <c r="A38" s="97"/>
      <c r="B38" s="97"/>
      <c r="C38" s="15"/>
      <c r="D38" s="15"/>
      <c r="E38" s="9"/>
      <c r="F38" s="308"/>
      <c r="G38" s="15"/>
      <c r="H38" s="97"/>
      <c r="I38" s="309"/>
    </row>
    <row r="42" ht="12.75">
      <c r="M42" s="489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L1" sqref="L1"/>
    </sheetView>
  </sheetViews>
  <sheetFormatPr defaultColWidth="9.00390625" defaultRowHeight="12.75"/>
  <cols>
    <col min="1" max="1" width="18.75390625" style="36" customWidth="1"/>
    <col min="2" max="2" width="1.25" style="36" customWidth="1"/>
    <col min="3" max="11" width="11.75390625" style="36" customWidth="1"/>
    <col min="12" max="12" width="11.75390625" style="0" customWidth="1"/>
  </cols>
  <sheetData>
    <row r="1" spans="1:12" ht="15.75">
      <c r="A1" s="4" t="s">
        <v>52</v>
      </c>
      <c r="B1" s="4"/>
      <c r="C1" s="4"/>
      <c r="D1" s="4"/>
      <c r="E1" s="4" t="s">
        <v>32</v>
      </c>
      <c r="F1" s="4"/>
      <c r="G1" s="4"/>
      <c r="H1" s="4"/>
      <c r="I1" s="4"/>
      <c r="J1" s="4"/>
      <c r="K1"/>
      <c r="L1" s="164"/>
    </row>
    <row r="2" spans="1:12" ht="13.5" thickBot="1">
      <c r="A2" s="51"/>
      <c r="B2" s="51"/>
      <c r="C2" s="52"/>
      <c r="D2" s="52"/>
      <c r="E2" s="52"/>
      <c r="F2" s="52"/>
      <c r="G2" s="52"/>
      <c r="H2" s="52"/>
      <c r="I2" s="52"/>
      <c r="J2" s="52"/>
      <c r="K2" s="53"/>
      <c r="L2" s="54"/>
    </row>
    <row r="3" spans="1:12" ht="34.5" thickBot="1">
      <c r="A3" s="55"/>
      <c r="B3" s="51"/>
      <c r="C3" s="56" t="s">
        <v>33</v>
      </c>
      <c r="D3" s="56" t="s">
        <v>34</v>
      </c>
      <c r="E3" s="56" t="s">
        <v>36</v>
      </c>
      <c r="F3" s="116" t="s">
        <v>44</v>
      </c>
      <c r="G3" s="56" t="s">
        <v>45</v>
      </c>
      <c r="H3" s="56" t="s">
        <v>46</v>
      </c>
      <c r="I3" s="56" t="s">
        <v>48</v>
      </c>
      <c r="J3" s="56" t="s">
        <v>49</v>
      </c>
      <c r="K3" s="57" t="s">
        <v>50</v>
      </c>
      <c r="L3" s="56" t="s">
        <v>51</v>
      </c>
    </row>
    <row r="4" spans="1:12" ht="12.75">
      <c r="A4" s="16" t="s">
        <v>9</v>
      </c>
      <c r="B4" s="51"/>
      <c r="C4" s="23">
        <v>52508.5</v>
      </c>
      <c r="D4" s="23">
        <v>142371.9</v>
      </c>
      <c r="E4" s="58">
        <v>144050</v>
      </c>
      <c r="F4" s="119">
        <v>165849.9</v>
      </c>
      <c r="G4" s="132">
        <v>333383.75</v>
      </c>
      <c r="H4" s="184">
        <v>122101</v>
      </c>
      <c r="I4" s="200">
        <v>124864</v>
      </c>
      <c r="J4" s="163">
        <v>150000</v>
      </c>
      <c r="K4" s="220">
        <v>0</v>
      </c>
      <c r="L4" s="163">
        <v>150000</v>
      </c>
    </row>
    <row r="5" spans="1:12" ht="12.75">
      <c r="A5" s="17" t="s">
        <v>10</v>
      </c>
      <c r="B5" s="51"/>
      <c r="C5" s="25">
        <v>171409.35</v>
      </c>
      <c r="D5" s="25">
        <v>247673.35</v>
      </c>
      <c r="E5" s="58">
        <v>403399.96</v>
      </c>
      <c r="F5" s="120">
        <v>354858.29</v>
      </c>
      <c r="G5" s="131">
        <v>326960.15</v>
      </c>
      <c r="H5" s="185">
        <v>348769.66</v>
      </c>
      <c r="I5" s="201">
        <v>298708.24</v>
      </c>
      <c r="J5" s="160">
        <v>157000</v>
      </c>
      <c r="K5" s="86">
        <v>102556.44</v>
      </c>
      <c r="L5" s="160">
        <v>171000</v>
      </c>
    </row>
    <row r="6" spans="1:12" ht="12.75">
      <c r="A6" s="17" t="s">
        <v>11</v>
      </c>
      <c r="B6" s="51"/>
      <c r="C6" s="25">
        <v>185113.24</v>
      </c>
      <c r="D6" s="25">
        <v>214513.73</v>
      </c>
      <c r="E6" s="58">
        <v>184652.16</v>
      </c>
      <c r="F6" s="120">
        <v>185672.02</v>
      </c>
      <c r="G6" s="131">
        <v>185411.36</v>
      </c>
      <c r="H6" s="185">
        <v>205636.32</v>
      </c>
      <c r="I6" s="201">
        <v>229906.02</v>
      </c>
      <c r="J6" s="25">
        <v>255000</v>
      </c>
      <c r="K6" s="86">
        <v>139006.1</v>
      </c>
      <c r="L6" s="25">
        <v>255000</v>
      </c>
    </row>
    <row r="7" spans="1:12" ht="12.75">
      <c r="A7" s="17" t="s">
        <v>12</v>
      </c>
      <c r="B7" s="51"/>
      <c r="C7" s="25">
        <v>18063</v>
      </c>
      <c r="D7" s="25">
        <v>25015</v>
      </c>
      <c r="E7" s="58">
        <v>25487.5</v>
      </c>
      <c r="F7" s="120">
        <v>26192</v>
      </c>
      <c r="G7" s="131">
        <v>13154</v>
      </c>
      <c r="H7" s="185">
        <v>10771</v>
      </c>
      <c r="I7" s="201">
        <v>9591</v>
      </c>
      <c r="J7" s="25">
        <v>40000</v>
      </c>
      <c r="K7" s="86">
        <v>-1432</v>
      </c>
      <c r="L7" s="25">
        <v>30000</v>
      </c>
    </row>
    <row r="8" spans="1:12" ht="12.75">
      <c r="A8" s="17" t="s">
        <v>13</v>
      </c>
      <c r="B8" s="51"/>
      <c r="C8" s="25">
        <v>153995.5</v>
      </c>
      <c r="D8" s="25">
        <v>170181</v>
      </c>
      <c r="E8" s="58">
        <v>133929</v>
      </c>
      <c r="F8" s="120">
        <v>181016</v>
      </c>
      <c r="G8" s="131">
        <v>138394</v>
      </c>
      <c r="H8" s="185">
        <v>157150</v>
      </c>
      <c r="I8" s="201">
        <v>128835</v>
      </c>
      <c r="J8" s="25">
        <v>210000</v>
      </c>
      <c r="K8" s="86">
        <v>89472</v>
      </c>
      <c r="L8" s="25">
        <v>210000</v>
      </c>
    </row>
    <row r="9" spans="1:12" ht="12.75">
      <c r="A9" s="17" t="s">
        <v>14</v>
      </c>
      <c r="B9" s="51"/>
      <c r="C9" s="25">
        <v>40316</v>
      </c>
      <c r="D9" s="25">
        <v>58553</v>
      </c>
      <c r="E9" s="58">
        <v>55050</v>
      </c>
      <c r="F9" s="120">
        <v>49485</v>
      </c>
      <c r="G9" s="131">
        <v>81407</v>
      </c>
      <c r="H9" s="185">
        <v>67226</v>
      </c>
      <c r="I9" s="201">
        <v>64932</v>
      </c>
      <c r="J9" s="25">
        <v>90000</v>
      </c>
      <c r="K9" s="86">
        <v>43167</v>
      </c>
      <c r="L9" s="25">
        <v>90000</v>
      </c>
    </row>
    <row r="10" spans="1:12" ht="12.75">
      <c r="A10" s="17" t="s">
        <v>15</v>
      </c>
      <c r="B10" s="51"/>
      <c r="C10" s="25">
        <v>0</v>
      </c>
      <c r="D10" s="25">
        <v>0</v>
      </c>
      <c r="E10" s="58"/>
      <c r="F10" s="120"/>
      <c r="G10" s="131">
        <v>0</v>
      </c>
      <c r="H10" s="185">
        <v>0</v>
      </c>
      <c r="I10" s="25">
        <v>0</v>
      </c>
      <c r="J10" s="25">
        <v>0</v>
      </c>
      <c r="K10" s="86">
        <v>0</v>
      </c>
      <c r="L10" s="25">
        <v>0</v>
      </c>
    </row>
    <row r="11" spans="1:12" ht="12.75">
      <c r="A11" s="17" t="s">
        <v>16</v>
      </c>
      <c r="B11" s="51"/>
      <c r="C11" s="25">
        <v>230977.91</v>
      </c>
      <c r="D11" s="25">
        <v>148672.42</v>
      </c>
      <c r="E11" s="58">
        <v>197378.17</v>
      </c>
      <c r="F11" s="120">
        <v>165032.59</v>
      </c>
      <c r="G11" s="131">
        <v>209730.32</v>
      </c>
      <c r="H11" s="185">
        <v>231384.37</v>
      </c>
      <c r="I11" s="201">
        <v>192561.48</v>
      </c>
      <c r="J11" s="25">
        <v>190000</v>
      </c>
      <c r="K11" s="86">
        <v>119037.89</v>
      </c>
      <c r="L11" s="25">
        <v>200000</v>
      </c>
    </row>
    <row r="12" spans="1:12" ht="12.75">
      <c r="A12" s="17" t="s">
        <v>17</v>
      </c>
      <c r="B12" s="51"/>
      <c r="C12" s="25">
        <v>7000</v>
      </c>
      <c r="D12" s="25">
        <v>36240</v>
      </c>
      <c r="E12" s="58">
        <v>38880</v>
      </c>
      <c r="F12" s="120">
        <v>48950</v>
      </c>
      <c r="G12" s="131">
        <v>36500</v>
      </c>
      <c r="H12" s="185">
        <v>41200</v>
      </c>
      <c r="I12" s="201">
        <v>74044</v>
      </c>
      <c r="J12" s="25">
        <v>45000</v>
      </c>
      <c r="K12" s="86">
        <v>63690</v>
      </c>
      <c r="L12" s="25">
        <v>48000</v>
      </c>
    </row>
    <row r="13" spans="1:12" ht="13.5" thickBot="1">
      <c r="A13" s="19" t="s">
        <v>18</v>
      </c>
      <c r="B13" s="51"/>
      <c r="C13" s="26">
        <v>20312</v>
      </c>
      <c r="D13" s="26">
        <v>22281</v>
      </c>
      <c r="E13" s="26">
        <v>18378</v>
      </c>
      <c r="F13" s="128">
        <v>12111</v>
      </c>
      <c r="G13" s="131">
        <v>13212</v>
      </c>
      <c r="H13" s="185">
        <v>13212</v>
      </c>
      <c r="I13" s="201">
        <v>28857</v>
      </c>
      <c r="J13" s="26">
        <v>30000</v>
      </c>
      <c r="K13" s="86">
        <v>21346</v>
      </c>
      <c r="L13" s="26">
        <v>32000</v>
      </c>
    </row>
    <row r="14" spans="1:12" ht="13.5" thickBot="1">
      <c r="A14" s="59" t="s">
        <v>7</v>
      </c>
      <c r="B14" s="51"/>
      <c r="C14" s="60">
        <f aca="true" t="shared" si="0" ref="C14:L14">SUM(C4:C13)</f>
        <v>879695.5</v>
      </c>
      <c r="D14" s="60">
        <f t="shared" si="0"/>
        <v>1065501.4</v>
      </c>
      <c r="E14" s="60">
        <f t="shared" si="0"/>
        <v>1201204.79</v>
      </c>
      <c r="F14" s="111">
        <f t="shared" si="0"/>
        <v>1189166.8</v>
      </c>
      <c r="G14" s="60">
        <f t="shared" si="0"/>
        <v>1338152.58</v>
      </c>
      <c r="H14" s="60">
        <f t="shared" si="0"/>
        <v>1197450.35</v>
      </c>
      <c r="I14" s="60">
        <f t="shared" si="0"/>
        <v>1152298.74</v>
      </c>
      <c r="J14" s="60">
        <f t="shared" si="0"/>
        <v>1167000</v>
      </c>
      <c r="K14" s="60">
        <f t="shared" si="0"/>
        <v>576843.43</v>
      </c>
      <c r="L14" s="60">
        <f t="shared" si="0"/>
        <v>1186000</v>
      </c>
    </row>
    <row r="15" spans="1:12" ht="13.5" thickBot="1">
      <c r="A15" s="51"/>
      <c r="B15" s="5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12.75">
      <c r="A16" s="16" t="s">
        <v>19</v>
      </c>
      <c r="B16" s="51"/>
      <c r="C16" s="23">
        <v>185798</v>
      </c>
      <c r="D16" s="23">
        <v>206043</v>
      </c>
      <c r="E16" s="63">
        <v>185600</v>
      </c>
      <c r="F16" s="121">
        <v>185769</v>
      </c>
      <c r="G16" s="130">
        <v>189466</v>
      </c>
      <c r="H16" s="186">
        <v>210186</v>
      </c>
      <c r="I16" s="202">
        <v>228991</v>
      </c>
      <c r="J16" s="23">
        <v>255000</v>
      </c>
      <c r="K16" s="221">
        <v>143975</v>
      </c>
      <c r="L16" s="23">
        <v>255000</v>
      </c>
    </row>
    <row r="17" spans="1:12" ht="12.75">
      <c r="A17" s="17" t="s">
        <v>20</v>
      </c>
      <c r="B17" s="51"/>
      <c r="C17" s="25">
        <v>67875</v>
      </c>
      <c r="D17" s="25">
        <v>62856</v>
      </c>
      <c r="E17" s="58">
        <v>62500</v>
      </c>
      <c r="F17" s="120">
        <v>84875</v>
      </c>
      <c r="G17" s="131">
        <v>100350</v>
      </c>
      <c r="H17" s="185">
        <v>102900</v>
      </c>
      <c r="I17" s="201">
        <v>124650</v>
      </c>
      <c r="J17" s="25">
        <v>90000</v>
      </c>
      <c r="K17" s="86">
        <v>68700</v>
      </c>
      <c r="L17" s="25">
        <v>110000</v>
      </c>
    </row>
    <row r="18" spans="1:12" ht="12.75">
      <c r="A18" s="17" t="s">
        <v>21</v>
      </c>
      <c r="B18" s="51"/>
      <c r="C18" s="25">
        <v>3347</v>
      </c>
      <c r="D18" s="25">
        <v>2024</v>
      </c>
      <c r="E18" s="58">
        <v>644</v>
      </c>
      <c r="F18" s="106">
        <v>0</v>
      </c>
      <c r="G18" s="131">
        <v>736</v>
      </c>
      <c r="H18" s="185">
        <v>460</v>
      </c>
      <c r="I18" s="201">
        <v>460</v>
      </c>
      <c r="J18" s="25">
        <v>1000</v>
      </c>
      <c r="K18" s="86">
        <v>460</v>
      </c>
      <c r="L18" s="25">
        <v>1000</v>
      </c>
    </row>
    <row r="19" spans="1:12" ht="12.75">
      <c r="A19" s="17" t="s">
        <v>22</v>
      </c>
      <c r="B19" s="51"/>
      <c r="C19" s="25">
        <v>1084.99</v>
      </c>
      <c r="D19" s="25">
        <v>2359.51</v>
      </c>
      <c r="E19" s="58">
        <v>6609.83</v>
      </c>
      <c r="F19" s="120">
        <v>15951.84</v>
      </c>
      <c r="G19" s="131">
        <v>5794.36</v>
      </c>
      <c r="H19" s="185">
        <v>2296.68</v>
      </c>
      <c r="I19" s="201">
        <v>2026.1</v>
      </c>
      <c r="J19" s="25">
        <v>3000</v>
      </c>
      <c r="K19" s="86">
        <v>825.55</v>
      </c>
      <c r="L19" s="25">
        <v>2000</v>
      </c>
    </row>
    <row r="20" spans="1:12" ht="12.75">
      <c r="A20" s="17" t="s">
        <v>28</v>
      </c>
      <c r="B20" s="51"/>
      <c r="C20" s="25">
        <v>3902</v>
      </c>
      <c r="D20" s="25">
        <v>61677</v>
      </c>
      <c r="E20" s="58">
        <v>29460</v>
      </c>
      <c r="F20" s="120">
        <v>23247.5</v>
      </c>
      <c r="G20" s="131">
        <v>139687</v>
      </c>
      <c r="H20" s="185">
        <v>59132.5</v>
      </c>
      <c r="I20" s="201">
        <v>23422</v>
      </c>
      <c r="J20" s="25">
        <v>0</v>
      </c>
      <c r="K20" s="86">
        <v>10070</v>
      </c>
      <c r="L20" s="25">
        <v>0</v>
      </c>
    </row>
    <row r="21" spans="1:12" ht="13.5" thickBot="1">
      <c r="A21" s="19"/>
      <c r="B21" s="51"/>
      <c r="C21" s="26"/>
      <c r="D21" s="26"/>
      <c r="E21" s="26"/>
      <c r="F21" s="103"/>
      <c r="G21" s="82"/>
      <c r="H21" s="75"/>
      <c r="I21" s="26"/>
      <c r="J21" s="26"/>
      <c r="K21" s="26"/>
      <c r="L21" s="26"/>
    </row>
    <row r="22" spans="1:12" ht="13.5" thickBot="1">
      <c r="A22" s="59" t="s">
        <v>8</v>
      </c>
      <c r="B22" s="51"/>
      <c r="C22" s="60">
        <f>SUM(C16:C21)</f>
        <v>262006.99</v>
      </c>
      <c r="D22" s="60">
        <f aca="true" t="shared" si="1" ref="D22:L22">SUM(D16:D21)</f>
        <v>334959.51</v>
      </c>
      <c r="E22" s="60">
        <f t="shared" si="1"/>
        <v>284813.82999999996</v>
      </c>
      <c r="F22" s="111">
        <f t="shared" si="1"/>
        <v>309843.34</v>
      </c>
      <c r="G22" s="129">
        <f t="shared" si="1"/>
        <v>436033.36</v>
      </c>
      <c r="H22" s="60">
        <f t="shared" si="1"/>
        <v>374975.18</v>
      </c>
      <c r="I22" s="60">
        <f t="shared" si="1"/>
        <v>379549.1</v>
      </c>
      <c r="J22" s="60">
        <f t="shared" si="1"/>
        <v>349000</v>
      </c>
      <c r="K22" s="60">
        <f t="shared" si="1"/>
        <v>224030.55</v>
      </c>
      <c r="L22" s="60">
        <f t="shared" si="1"/>
        <v>368000</v>
      </c>
    </row>
    <row r="23" spans="1:12" ht="13.5" thickBot="1">
      <c r="A23" s="51"/>
      <c r="B23" s="51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3.5" thickBot="1">
      <c r="A24" s="55" t="s">
        <v>0</v>
      </c>
      <c r="B24" s="51"/>
      <c r="C24" s="60">
        <v>674000</v>
      </c>
      <c r="D24" s="60">
        <v>788000</v>
      </c>
      <c r="E24" s="60">
        <v>960000</v>
      </c>
      <c r="F24" s="60">
        <v>900000</v>
      </c>
      <c r="G24" s="60">
        <v>914000</v>
      </c>
      <c r="H24" s="166">
        <v>868000</v>
      </c>
      <c r="I24" s="60">
        <v>818000</v>
      </c>
      <c r="J24" s="60">
        <v>818000</v>
      </c>
      <c r="K24" s="151">
        <v>408000</v>
      </c>
      <c r="L24" s="60">
        <v>818000</v>
      </c>
    </row>
    <row r="25" spans="1:11" ht="4.5" customHeight="1" thickBot="1">
      <c r="A25" s="51"/>
      <c r="B25" s="51"/>
      <c r="C25" s="64"/>
      <c r="D25" s="64"/>
      <c r="E25" s="64"/>
      <c r="F25" s="64"/>
      <c r="G25" s="64"/>
      <c r="H25"/>
      <c r="I25"/>
      <c r="J25"/>
      <c r="K25"/>
    </row>
    <row r="26" spans="1:13" ht="12" customHeight="1" thickBot="1">
      <c r="A26" s="96" t="s">
        <v>1</v>
      </c>
      <c r="B26" s="97"/>
      <c r="C26" s="98">
        <f aca="true" t="shared" si="2" ref="C26:L26">C24+C22-C14</f>
        <v>56311.48999999999</v>
      </c>
      <c r="D26" s="98">
        <f t="shared" si="2"/>
        <v>57458.1100000001</v>
      </c>
      <c r="E26" s="98">
        <f t="shared" si="2"/>
        <v>43609.04000000004</v>
      </c>
      <c r="F26" s="98">
        <f t="shared" si="2"/>
        <v>20676.540000000037</v>
      </c>
      <c r="G26" s="98">
        <f t="shared" si="2"/>
        <v>11880.779999999795</v>
      </c>
      <c r="H26" s="99">
        <f t="shared" si="2"/>
        <v>45524.82999999984</v>
      </c>
      <c r="I26" s="99">
        <f>I24+I22-I14</f>
        <v>45250.3600000001</v>
      </c>
      <c r="J26" s="99">
        <f>J24+J22-J14</f>
        <v>0</v>
      </c>
      <c r="K26" s="98">
        <f t="shared" si="2"/>
        <v>55187.119999999995</v>
      </c>
      <c r="L26" s="99">
        <f t="shared" si="2"/>
        <v>0</v>
      </c>
      <c r="M26" s="113"/>
    </row>
    <row r="27" spans="1:11" ht="12.75" hidden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/>
    </row>
    <row r="28" spans="1:12" ht="13.5" hidden="1" thickBot="1">
      <c r="A28" s="69"/>
      <c r="B28" s="3"/>
      <c r="C28" s="3"/>
      <c r="D28" s="3"/>
      <c r="E28" s="3"/>
      <c r="F28" s="3"/>
      <c r="G28" s="3"/>
      <c r="H28" s="3"/>
      <c r="I28" s="3"/>
      <c r="J28" s="3"/>
      <c r="K28" s="21" t="s">
        <v>29</v>
      </c>
      <c r="L28" s="1">
        <f>L24-H24</f>
        <v>-50000</v>
      </c>
    </row>
    <row r="29" spans="1:12" ht="13.5" hidden="1" thickBot="1">
      <c r="A29" s="51" t="s">
        <v>26</v>
      </c>
      <c r="B29" s="3"/>
      <c r="C29" s="3"/>
      <c r="D29" s="3"/>
      <c r="E29" s="3"/>
      <c r="F29" s="3"/>
      <c r="G29" s="3"/>
      <c r="H29" s="3"/>
      <c r="I29" s="3"/>
      <c r="J29" s="3"/>
      <c r="K29" s="67" t="s">
        <v>27</v>
      </c>
      <c r="L29" s="68">
        <f>L28/H24</f>
        <v>-0.0576036866359447</v>
      </c>
    </row>
    <row r="30" spans="2:11" ht="12.75">
      <c r="B30" s="51"/>
      <c r="C30" s="51"/>
      <c r="D30" s="51"/>
      <c r="E30" s="51"/>
      <c r="F30" s="51"/>
      <c r="G30" s="51"/>
      <c r="H30" s="51"/>
      <c r="I30" s="51"/>
      <c r="J30" s="51"/>
      <c r="K30"/>
    </row>
    <row r="31" spans="2:11" ht="12.75">
      <c r="B31" s="51"/>
      <c r="C31" s="51"/>
      <c r="D31" s="51"/>
      <c r="E31" s="51"/>
      <c r="F31" s="51"/>
      <c r="G31" s="51"/>
      <c r="H31" s="51"/>
      <c r="I31" s="51"/>
      <c r="J31" s="51"/>
      <c r="K31"/>
    </row>
    <row r="32" ht="12.75">
      <c r="A32" s="227">
        <v>41183</v>
      </c>
    </row>
    <row r="33" ht="12.75">
      <c r="A33" s="85" t="s">
        <v>26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J1" sqref="J1"/>
    </sheetView>
  </sheetViews>
  <sheetFormatPr defaultColWidth="9.00390625" defaultRowHeight="12.75"/>
  <cols>
    <col min="1" max="1" width="22.875" style="36" customWidth="1"/>
    <col min="2" max="9" width="11.75390625" style="36" customWidth="1"/>
    <col min="10" max="11" width="11.75390625" style="0" customWidth="1"/>
    <col min="12" max="12" width="15.75390625" style="0" customWidth="1"/>
  </cols>
  <sheetData>
    <row r="1" spans="1:11" ht="15.75">
      <c r="A1" s="4" t="s">
        <v>52</v>
      </c>
      <c r="B1" s="4"/>
      <c r="C1" s="4"/>
      <c r="D1" s="4" t="s">
        <v>25</v>
      </c>
      <c r="E1" s="4"/>
      <c r="F1" s="4"/>
      <c r="G1" s="4"/>
      <c r="H1" s="4"/>
      <c r="I1" s="4"/>
      <c r="J1" s="4"/>
      <c r="K1" s="4"/>
    </row>
    <row r="2" spans="1:11" ht="13.5" thickBot="1">
      <c r="A2" s="51"/>
      <c r="B2" s="52"/>
      <c r="C2" s="52"/>
      <c r="D2" s="52"/>
      <c r="E2" s="52"/>
      <c r="F2" s="52"/>
      <c r="G2" s="52"/>
      <c r="H2" s="52"/>
      <c r="I2" s="52"/>
      <c r="J2" s="53"/>
      <c r="K2" s="54"/>
    </row>
    <row r="3" spans="1:11" ht="34.5" thickBot="1">
      <c r="A3" s="55"/>
      <c r="B3" s="56" t="s">
        <v>33</v>
      </c>
      <c r="C3" s="56" t="s">
        <v>34</v>
      </c>
      <c r="D3" s="56" t="s">
        <v>36</v>
      </c>
      <c r="E3" s="105" t="s">
        <v>44</v>
      </c>
      <c r="F3" s="116" t="s">
        <v>45</v>
      </c>
      <c r="G3" s="56" t="s">
        <v>46</v>
      </c>
      <c r="H3" s="56" t="s">
        <v>48</v>
      </c>
      <c r="I3" s="56" t="s">
        <v>49</v>
      </c>
      <c r="J3" s="57" t="s">
        <v>50</v>
      </c>
      <c r="K3" s="56" t="s">
        <v>51</v>
      </c>
    </row>
    <row r="4" spans="1:11" ht="12.75">
      <c r="A4" s="16" t="s">
        <v>9</v>
      </c>
      <c r="B4" s="23">
        <v>39004</v>
      </c>
      <c r="C4" s="23">
        <v>96440.8</v>
      </c>
      <c r="D4" s="106">
        <v>35398</v>
      </c>
      <c r="E4" s="107">
        <v>78461</v>
      </c>
      <c r="F4" s="187">
        <v>110522</v>
      </c>
      <c r="G4" s="189">
        <v>68894.2</v>
      </c>
      <c r="H4" s="179">
        <v>43035</v>
      </c>
      <c r="I4" s="163">
        <v>96000</v>
      </c>
      <c r="J4" s="220">
        <v>3742</v>
      </c>
      <c r="K4" s="163">
        <v>119000</v>
      </c>
    </row>
    <row r="5" spans="1:11" ht="12.75">
      <c r="A5" s="17" t="s">
        <v>10</v>
      </c>
      <c r="B5" s="25">
        <v>109102</v>
      </c>
      <c r="C5" s="25">
        <v>139170.25</v>
      </c>
      <c r="D5" s="106">
        <v>234414.33</v>
      </c>
      <c r="E5" s="108">
        <v>156847.02</v>
      </c>
      <c r="F5" s="188">
        <v>115922.72</v>
      </c>
      <c r="G5" s="135">
        <v>145385.56</v>
      </c>
      <c r="H5" s="126">
        <v>167544.53</v>
      </c>
      <c r="I5" s="160">
        <v>108000</v>
      </c>
      <c r="J5" s="86">
        <v>52384</v>
      </c>
      <c r="K5" s="160">
        <v>110000</v>
      </c>
    </row>
    <row r="6" spans="1:11" ht="12.75">
      <c r="A6" s="17" t="s">
        <v>11</v>
      </c>
      <c r="B6" s="25">
        <v>123626.68</v>
      </c>
      <c r="C6" s="25">
        <v>140623.8</v>
      </c>
      <c r="D6" s="106">
        <v>162345</v>
      </c>
      <c r="E6" s="108">
        <v>138785.02</v>
      </c>
      <c r="F6" s="188">
        <v>133379.34</v>
      </c>
      <c r="G6" s="135">
        <v>139441.57</v>
      </c>
      <c r="H6" s="126">
        <v>160883.96</v>
      </c>
      <c r="I6" s="25">
        <v>200000</v>
      </c>
      <c r="J6" s="86">
        <v>86624.74</v>
      </c>
      <c r="K6" s="25">
        <v>200000</v>
      </c>
    </row>
    <row r="7" spans="1:11" ht="0.75" customHeight="1" hidden="1">
      <c r="A7" s="17" t="s">
        <v>37</v>
      </c>
      <c r="B7" s="25">
        <v>0</v>
      </c>
      <c r="C7" s="25"/>
      <c r="D7" s="106"/>
      <c r="E7" s="108"/>
      <c r="F7" s="188">
        <v>0</v>
      </c>
      <c r="G7" s="135">
        <v>0</v>
      </c>
      <c r="H7" s="25"/>
      <c r="I7" s="25">
        <v>0</v>
      </c>
      <c r="J7" s="86">
        <v>0</v>
      </c>
      <c r="K7" s="25"/>
    </row>
    <row r="8" spans="1:11" ht="12.75">
      <c r="A8" s="17" t="s">
        <v>12</v>
      </c>
      <c r="B8" s="25">
        <v>13071.5</v>
      </c>
      <c r="C8" s="25">
        <v>12150.5</v>
      </c>
      <c r="D8" s="106">
        <v>18106.5</v>
      </c>
      <c r="E8" s="108">
        <v>18293</v>
      </c>
      <c r="F8" s="188">
        <v>18470</v>
      </c>
      <c r="G8" s="135">
        <v>21131</v>
      </c>
      <c r="H8" s="126">
        <v>21675</v>
      </c>
      <c r="I8" s="25">
        <v>25000</v>
      </c>
      <c r="J8" s="86">
        <v>14226</v>
      </c>
      <c r="K8" s="25">
        <v>30000</v>
      </c>
    </row>
    <row r="9" spans="1:11" ht="12.75">
      <c r="A9" s="17" t="s">
        <v>13</v>
      </c>
      <c r="B9" s="25">
        <v>0</v>
      </c>
      <c r="C9" s="25">
        <v>0</v>
      </c>
      <c r="D9" s="106"/>
      <c r="E9" s="108"/>
      <c r="F9" s="188">
        <v>0</v>
      </c>
      <c r="G9" s="135">
        <v>0</v>
      </c>
      <c r="H9" s="25">
        <v>0</v>
      </c>
      <c r="I9" s="25">
        <v>0</v>
      </c>
      <c r="J9" s="86">
        <v>0</v>
      </c>
      <c r="K9" s="25">
        <v>0</v>
      </c>
    </row>
    <row r="10" spans="1:11" ht="12.75">
      <c r="A10" s="17" t="s">
        <v>14</v>
      </c>
      <c r="B10" s="25">
        <v>146410</v>
      </c>
      <c r="C10" s="25">
        <v>131395</v>
      </c>
      <c r="D10" s="106">
        <v>121924</v>
      </c>
      <c r="E10" s="108">
        <v>177963</v>
      </c>
      <c r="F10" s="188">
        <v>203200</v>
      </c>
      <c r="G10" s="135">
        <v>188153</v>
      </c>
      <c r="H10" s="126">
        <v>186993</v>
      </c>
      <c r="I10" s="25">
        <v>225000</v>
      </c>
      <c r="J10" s="86">
        <v>95616</v>
      </c>
      <c r="K10" s="25">
        <v>235000</v>
      </c>
    </row>
    <row r="11" spans="1:11" ht="12.75">
      <c r="A11" s="17" t="s">
        <v>15</v>
      </c>
      <c r="B11" s="25">
        <v>0</v>
      </c>
      <c r="C11" s="25">
        <v>0</v>
      </c>
      <c r="D11" s="106"/>
      <c r="E11" s="108"/>
      <c r="F11" s="188">
        <v>0</v>
      </c>
      <c r="G11" s="135">
        <v>0</v>
      </c>
      <c r="H11" s="25">
        <v>0</v>
      </c>
      <c r="I11" s="25">
        <v>0</v>
      </c>
      <c r="J11" s="86">
        <v>0</v>
      </c>
      <c r="K11" s="25">
        <v>0</v>
      </c>
    </row>
    <row r="12" spans="1:11" ht="12.75">
      <c r="A12" s="17" t="s">
        <v>16</v>
      </c>
      <c r="B12" s="25">
        <v>118739.36</v>
      </c>
      <c r="C12" s="25">
        <v>110221.91</v>
      </c>
      <c r="D12" s="106">
        <v>124489.5</v>
      </c>
      <c r="E12" s="108">
        <v>96348.64</v>
      </c>
      <c r="F12" s="188">
        <v>90484.73</v>
      </c>
      <c r="G12" s="135">
        <v>98503.31</v>
      </c>
      <c r="H12" s="126">
        <v>125876.07</v>
      </c>
      <c r="I12" s="25">
        <v>100000</v>
      </c>
      <c r="J12" s="86">
        <v>50727.4</v>
      </c>
      <c r="K12" s="25">
        <v>100000</v>
      </c>
    </row>
    <row r="13" spans="1:11" ht="12.75">
      <c r="A13" s="17" t="s">
        <v>17</v>
      </c>
      <c r="B13" s="25">
        <v>7000</v>
      </c>
      <c r="C13" s="25">
        <v>43020</v>
      </c>
      <c r="D13" s="106">
        <v>40362</v>
      </c>
      <c r="E13" s="108">
        <v>33302</v>
      </c>
      <c r="F13" s="188">
        <v>40000</v>
      </c>
      <c r="G13" s="135">
        <v>46000</v>
      </c>
      <c r="H13" s="126">
        <v>81392</v>
      </c>
      <c r="I13" s="25">
        <v>55000</v>
      </c>
      <c r="J13" s="86">
        <v>24000</v>
      </c>
      <c r="K13" s="25">
        <v>48000</v>
      </c>
    </row>
    <row r="14" spans="1:11" ht="13.5" thickBot="1">
      <c r="A14" s="19" t="s">
        <v>18</v>
      </c>
      <c r="B14" s="26">
        <v>0</v>
      </c>
      <c r="C14" s="26">
        <v>29106</v>
      </c>
      <c r="D14" s="109">
        <v>29106</v>
      </c>
      <c r="E14" s="110">
        <v>60887</v>
      </c>
      <c r="F14" s="188">
        <v>70296</v>
      </c>
      <c r="G14" s="135">
        <v>70465</v>
      </c>
      <c r="H14" s="126">
        <v>61538</v>
      </c>
      <c r="I14" s="26">
        <v>65000</v>
      </c>
      <c r="J14" s="86">
        <v>32426.1</v>
      </c>
      <c r="K14" s="26">
        <v>33000</v>
      </c>
    </row>
    <row r="15" spans="1:11" ht="13.5" thickBot="1">
      <c r="A15" s="59" t="s">
        <v>7</v>
      </c>
      <c r="B15" s="111">
        <f aca="true" t="shared" si="0" ref="B15:K15">SUM(B4:B14)</f>
        <v>556953.54</v>
      </c>
      <c r="C15" s="111">
        <f t="shared" si="0"/>
        <v>702128.26</v>
      </c>
      <c r="D15" s="111">
        <f t="shared" si="0"/>
        <v>766145.33</v>
      </c>
      <c r="E15" s="111">
        <f t="shared" si="0"/>
        <v>760886.68</v>
      </c>
      <c r="F15" s="111">
        <f t="shared" si="0"/>
        <v>782274.79</v>
      </c>
      <c r="G15" s="60">
        <f t="shared" si="0"/>
        <v>777973.6400000001</v>
      </c>
      <c r="H15" s="60">
        <f t="shared" si="0"/>
        <v>848937.56</v>
      </c>
      <c r="I15" s="60">
        <f t="shared" si="0"/>
        <v>874000</v>
      </c>
      <c r="J15" s="111">
        <f t="shared" si="0"/>
        <v>359746.24</v>
      </c>
      <c r="K15" s="60">
        <f t="shared" si="0"/>
        <v>875000</v>
      </c>
    </row>
    <row r="16" spans="1:11" ht="13.5" thickBot="1">
      <c r="A16" s="62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2.75">
      <c r="A17" s="16" t="s">
        <v>19</v>
      </c>
      <c r="B17" s="23">
        <v>126976</v>
      </c>
      <c r="C17" s="23">
        <v>137289</v>
      </c>
      <c r="D17" s="63">
        <v>163110</v>
      </c>
      <c r="E17" s="121">
        <v>140134</v>
      </c>
      <c r="F17" s="134">
        <v>138212</v>
      </c>
      <c r="G17" s="228">
        <v>142832</v>
      </c>
      <c r="H17" s="180">
        <v>156636</v>
      </c>
      <c r="I17" s="73">
        <v>200000</v>
      </c>
      <c r="J17" s="221">
        <v>107127</v>
      </c>
      <c r="K17" s="23">
        <v>200000</v>
      </c>
    </row>
    <row r="18" spans="1:11" ht="12.75">
      <c r="A18" s="17" t="s">
        <v>20</v>
      </c>
      <c r="B18" s="25">
        <v>59875</v>
      </c>
      <c r="C18" s="25">
        <v>55922</v>
      </c>
      <c r="D18" s="58">
        <v>62539</v>
      </c>
      <c r="E18" s="120">
        <v>61771</v>
      </c>
      <c r="F18" s="135">
        <v>72150</v>
      </c>
      <c r="G18" s="188">
        <v>84800</v>
      </c>
      <c r="H18" s="126">
        <v>91823</v>
      </c>
      <c r="I18" s="74">
        <v>74000</v>
      </c>
      <c r="J18" s="86">
        <v>39150</v>
      </c>
      <c r="K18" s="25">
        <v>74000</v>
      </c>
    </row>
    <row r="19" spans="1:11" ht="12.75">
      <c r="A19" s="17" t="s">
        <v>21</v>
      </c>
      <c r="B19" s="25">
        <v>0</v>
      </c>
      <c r="C19" s="25">
        <v>0</v>
      </c>
      <c r="D19" s="58">
        <v>1318</v>
      </c>
      <c r="E19" s="112">
        <v>1318</v>
      </c>
      <c r="F19" s="135">
        <v>1318</v>
      </c>
      <c r="G19" s="188">
        <v>2308</v>
      </c>
      <c r="H19" s="126">
        <v>2199</v>
      </c>
      <c r="I19" s="74">
        <v>1500</v>
      </c>
      <c r="J19" s="86">
        <v>2636</v>
      </c>
      <c r="K19" s="25">
        <v>2500</v>
      </c>
    </row>
    <row r="20" spans="1:11" ht="12.75">
      <c r="A20" s="17" t="s">
        <v>22</v>
      </c>
      <c r="B20" s="25">
        <v>112.54</v>
      </c>
      <c r="C20" s="25">
        <v>245.22</v>
      </c>
      <c r="D20" s="58">
        <v>261.61</v>
      </c>
      <c r="E20" s="120">
        <v>333.03</v>
      </c>
      <c r="F20" s="135">
        <v>229.5</v>
      </c>
      <c r="G20" s="188">
        <v>33.64</v>
      </c>
      <c r="H20" s="126">
        <v>33.56</v>
      </c>
      <c r="I20" s="74">
        <v>500</v>
      </c>
      <c r="J20" s="86">
        <v>19.35</v>
      </c>
      <c r="K20" s="25">
        <v>500</v>
      </c>
    </row>
    <row r="21" spans="1:11" ht="12.75">
      <c r="A21" s="17" t="s">
        <v>28</v>
      </c>
      <c r="B21" s="25">
        <v>990</v>
      </c>
      <c r="C21" s="25">
        <v>9000</v>
      </c>
      <c r="D21" s="58">
        <v>10000</v>
      </c>
      <c r="E21" s="106"/>
      <c r="F21" s="135">
        <v>3130</v>
      </c>
      <c r="G21" s="188">
        <v>0</v>
      </c>
      <c r="H21" s="126">
        <v>246</v>
      </c>
      <c r="I21" s="74"/>
      <c r="J21" s="86">
        <v>79</v>
      </c>
      <c r="K21" s="25"/>
    </row>
    <row r="22" spans="1:11" ht="13.5" thickBot="1">
      <c r="A22" s="19"/>
      <c r="B22" s="26">
        <v>0</v>
      </c>
      <c r="C22" s="26">
        <v>0</v>
      </c>
      <c r="D22" s="26"/>
      <c r="E22" s="103"/>
      <c r="F22" s="26"/>
      <c r="G22" s="103"/>
      <c r="H22" s="26"/>
      <c r="I22" s="75"/>
      <c r="J22" s="26"/>
      <c r="K22" s="26"/>
    </row>
    <row r="23" spans="1:11" ht="13.5" thickBot="1">
      <c r="A23" s="59" t="s">
        <v>8</v>
      </c>
      <c r="B23" s="60">
        <f>SUM(B17:B22)</f>
        <v>187953.54</v>
      </c>
      <c r="C23" s="60">
        <f aca="true" t="shared" si="1" ref="C23:K23">SUM(C17:C22)</f>
        <v>202456.22</v>
      </c>
      <c r="D23" s="60">
        <f t="shared" si="1"/>
        <v>237228.61</v>
      </c>
      <c r="E23" s="60">
        <f t="shared" si="1"/>
        <v>203556.03</v>
      </c>
      <c r="F23" s="60">
        <f t="shared" si="1"/>
        <v>215039.5</v>
      </c>
      <c r="G23" s="60">
        <f t="shared" si="1"/>
        <v>229973.64</v>
      </c>
      <c r="H23" s="129">
        <f t="shared" si="1"/>
        <v>250937.56</v>
      </c>
      <c r="I23" s="60">
        <f t="shared" si="1"/>
        <v>276000</v>
      </c>
      <c r="J23" s="60">
        <f t="shared" si="1"/>
        <v>149011.35</v>
      </c>
      <c r="K23" s="60">
        <f t="shared" si="1"/>
        <v>277000</v>
      </c>
    </row>
    <row r="24" spans="1:11" ht="13.5" thickBot="1">
      <c r="A24" s="51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3.5" thickBot="1">
      <c r="A25" s="55" t="s">
        <v>0</v>
      </c>
      <c r="B25" s="60">
        <v>369000</v>
      </c>
      <c r="C25" s="60">
        <v>500000</v>
      </c>
      <c r="D25" s="60">
        <v>509000</v>
      </c>
      <c r="E25" s="60">
        <v>579000</v>
      </c>
      <c r="F25" s="133">
        <v>577000</v>
      </c>
      <c r="G25" s="133">
        <v>548000</v>
      </c>
      <c r="H25" s="60">
        <v>598000</v>
      </c>
      <c r="I25" s="60">
        <v>598000</v>
      </c>
      <c r="J25" s="152">
        <v>298000</v>
      </c>
      <c r="K25" s="60">
        <v>598000</v>
      </c>
    </row>
    <row r="26" spans="1:9" ht="6" customHeight="1" thickBot="1">
      <c r="A26" s="51"/>
      <c r="B26" s="64"/>
      <c r="C26" s="64"/>
      <c r="D26" s="64"/>
      <c r="E26" s="64"/>
      <c r="F26" s="64"/>
      <c r="G26"/>
      <c r="H26"/>
      <c r="I26"/>
    </row>
    <row r="27" spans="1:11" ht="13.5" thickBot="1">
      <c r="A27" s="96" t="s">
        <v>1</v>
      </c>
      <c r="B27" s="98">
        <f aca="true" t="shared" si="2" ref="B27:K27">B25+B23-B15</f>
        <v>0</v>
      </c>
      <c r="C27" s="98">
        <f t="shared" si="2"/>
        <v>327.95999999996275</v>
      </c>
      <c r="D27" s="98">
        <f t="shared" si="2"/>
        <v>-19916.719999999972</v>
      </c>
      <c r="E27" s="98">
        <f t="shared" si="2"/>
        <v>21669.349999999977</v>
      </c>
      <c r="F27" s="98">
        <f>F25+F23-F15</f>
        <v>9764.709999999963</v>
      </c>
      <c r="G27" s="99">
        <f>G25+G23-G15</f>
        <v>0</v>
      </c>
      <c r="H27" s="99">
        <f>H25+H23-H15</f>
        <v>0</v>
      </c>
      <c r="I27" s="99">
        <f>I25+I23-I15</f>
        <v>0</v>
      </c>
      <c r="J27" s="98">
        <f t="shared" si="2"/>
        <v>87265.10999999999</v>
      </c>
      <c r="K27" s="99">
        <f t="shared" si="2"/>
        <v>0</v>
      </c>
    </row>
    <row r="28" spans="1:9" ht="12.75" hidden="1">
      <c r="A28" s="51"/>
      <c r="B28" s="51"/>
      <c r="C28" s="51"/>
      <c r="D28" s="51"/>
      <c r="E28" s="51"/>
      <c r="F28" s="51"/>
      <c r="G28" s="51"/>
      <c r="H28" s="51"/>
      <c r="I28" s="51"/>
    </row>
    <row r="29" spans="1:11" ht="13.5" hidden="1" thickBot="1">
      <c r="A29" s="69"/>
      <c r="B29" s="51"/>
      <c r="C29" s="51"/>
      <c r="D29" s="51"/>
      <c r="E29" s="51"/>
      <c r="F29" s="51"/>
      <c r="G29" s="51"/>
      <c r="H29" s="51"/>
      <c r="I29" s="51"/>
      <c r="J29" s="21" t="s">
        <v>29</v>
      </c>
      <c r="K29" s="1">
        <f>K25-G25</f>
        <v>50000</v>
      </c>
    </row>
    <row r="30" spans="1:11" ht="13.5" hidden="1" thickBot="1">
      <c r="A30" s="51" t="s">
        <v>26</v>
      </c>
      <c r="B30" s="3"/>
      <c r="C30" s="3"/>
      <c r="D30" s="3"/>
      <c r="E30" s="3"/>
      <c r="F30" s="3"/>
      <c r="G30" s="3"/>
      <c r="H30" s="3"/>
      <c r="I30" s="3"/>
      <c r="J30" s="67" t="s">
        <v>27</v>
      </c>
      <c r="K30" s="68">
        <f>K29/G25</f>
        <v>0.09124087591240876</v>
      </c>
    </row>
    <row r="31" spans="2:9" ht="12.75">
      <c r="B31" s="51"/>
      <c r="C31" s="51"/>
      <c r="D31" s="51"/>
      <c r="E31" s="51"/>
      <c r="F31" s="51"/>
      <c r="G31" s="51"/>
      <c r="H31" s="51"/>
      <c r="I31" s="51"/>
    </row>
    <row r="32" spans="2:9" ht="12.75">
      <c r="B32"/>
      <c r="C32"/>
      <c r="D32"/>
      <c r="E32"/>
      <c r="F32"/>
      <c r="G32"/>
      <c r="H32"/>
      <c r="I32"/>
    </row>
    <row r="33" ht="12.75">
      <c r="A33" s="227">
        <v>41183</v>
      </c>
    </row>
    <row r="34" ht="12.75">
      <c r="A34" s="85" t="s">
        <v>26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00390625" defaultRowHeight="12.75"/>
  <cols>
    <col min="1" max="1" width="21.875" style="36" customWidth="1"/>
    <col min="2" max="2" width="0.875" style="36" customWidth="1"/>
    <col min="3" max="10" width="11.75390625" style="36" customWidth="1"/>
    <col min="11" max="12" width="11.75390625" style="0" customWidth="1"/>
    <col min="13" max="14" width="15.75390625" style="0" customWidth="1"/>
  </cols>
  <sheetData>
    <row r="1" spans="1:13" ht="15.75">
      <c r="A1" s="4" t="s">
        <v>52</v>
      </c>
      <c r="B1" s="4"/>
      <c r="C1" s="4"/>
      <c r="D1" s="4"/>
      <c r="E1" s="4" t="s">
        <v>2</v>
      </c>
      <c r="F1" s="4"/>
      <c r="G1" s="4"/>
      <c r="H1" s="4"/>
      <c r="I1" s="4"/>
      <c r="J1" s="4"/>
      <c r="K1" s="4"/>
      <c r="M1" s="44"/>
    </row>
    <row r="2" spans="1:13" ht="13.5" thickBot="1">
      <c r="A2" s="51"/>
      <c r="B2" s="51"/>
      <c r="C2" s="52"/>
      <c r="D2" s="52"/>
      <c r="E2" s="52"/>
      <c r="F2" s="52"/>
      <c r="G2" s="52"/>
      <c r="H2" s="52"/>
      <c r="I2" s="52"/>
      <c r="J2" s="52"/>
      <c r="K2" s="53"/>
      <c r="L2" s="54"/>
      <c r="M2" s="43"/>
    </row>
    <row r="3" spans="1:13" ht="33" customHeight="1" thickBot="1">
      <c r="A3" s="55"/>
      <c r="B3" s="51"/>
      <c r="C3" s="56" t="s">
        <v>33</v>
      </c>
      <c r="D3" s="56" t="s">
        <v>34</v>
      </c>
      <c r="E3" s="56" t="s">
        <v>36</v>
      </c>
      <c r="F3" s="116" t="s">
        <v>44</v>
      </c>
      <c r="G3" s="56" t="s">
        <v>45</v>
      </c>
      <c r="H3" s="56" t="s">
        <v>46</v>
      </c>
      <c r="I3" s="56" t="s">
        <v>48</v>
      </c>
      <c r="J3" s="56" t="s">
        <v>49</v>
      </c>
      <c r="K3" s="140" t="s">
        <v>50</v>
      </c>
      <c r="L3" s="56" t="s">
        <v>51</v>
      </c>
      <c r="M3" s="45"/>
    </row>
    <row r="4" spans="1:13" ht="12.75">
      <c r="A4" s="16" t="s">
        <v>9</v>
      </c>
      <c r="B4" s="167"/>
      <c r="C4" s="23">
        <v>36695.5</v>
      </c>
      <c r="D4" s="23">
        <v>231686.69</v>
      </c>
      <c r="E4" s="72">
        <v>423378.3</v>
      </c>
      <c r="F4" s="101">
        <v>125963.4</v>
      </c>
      <c r="G4" s="137">
        <v>358112.8</v>
      </c>
      <c r="H4" s="190">
        <v>472607</v>
      </c>
      <c r="I4" s="179">
        <v>228324</v>
      </c>
      <c r="J4" s="23">
        <v>500000</v>
      </c>
      <c r="K4" s="220">
        <v>29012</v>
      </c>
      <c r="L4" s="23">
        <v>312000</v>
      </c>
      <c r="M4" s="40"/>
    </row>
    <row r="5" spans="1:13" ht="12.75">
      <c r="A5" s="17" t="s">
        <v>10</v>
      </c>
      <c r="B5" s="168"/>
      <c r="C5" s="25">
        <v>251785</v>
      </c>
      <c r="D5" s="25">
        <v>310746.52</v>
      </c>
      <c r="E5" s="72">
        <v>292504.25</v>
      </c>
      <c r="F5" s="102">
        <v>433061</v>
      </c>
      <c r="G5" s="138">
        <v>282118.8</v>
      </c>
      <c r="H5" s="191">
        <v>181307.9</v>
      </c>
      <c r="I5" s="126">
        <v>426708.54</v>
      </c>
      <c r="J5" s="25">
        <v>230000</v>
      </c>
      <c r="K5" s="86">
        <v>78940.4</v>
      </c>
      <c r="L5" s="25">
        <v>250000</v>
      </c>
      <c r="M5" s="40"/>
    </row>
    <row r="6" spans="1:13" ht="12" customHeight="1">
      <c r="A6" s="17" t="s">
        <v>11</v>
      </c>
      <c r="B6" s="168"/>
      <c r="C6" s="25">
        <v>299996.65</v>
      </c>
      <c r="D6" s="25">
        <v>323522.66</v>
      </c>
      <c r="E6" s="72">
        <v>306113.17</v>
      </c>
      <c r="F6" s="102">
        <v>331154</v>
      </c>
      <c r="G6" s="138">
        <v>438023</v>
      </c>
      <c r="H6" s="191">
        <v>354558.62</v>
      </c>
      <c r="I6" s="126">
        <v>453355.18</v>
      </c>
      <c r="J6" s="25">
        <v>400000</v>
      </c>
      <c r="K6" s="86">
        <v>243566.8</v>
      </c>
      <c r="L6" s="25">
        <v>500000</v>
      </c>
      <c r="M6" s="40"/>
    </row>
    <row r="7" spans="1:13" ht="12.75" hidden="1">
      <c r="A7" s="17"/>
      <c r="B7" s="168"/>
      <c r="C7" s="25"/>
      <c r="D7" s="25"/>
      <c r="E7" s="72"/>
      <c r="F7" s="102"/>
      <c r="G7" s="138"/>
      <c r="H7" s="191">
        <v>0</v>
      </c>
      <c r="I7" s="25"/>
      <c r="J7" s="25"/>
      <c r="K7" s="86">
        <v>0</v>
      </c>
      <c r="L7" s="25"/>
      <c r="M7" s="40"/>
    </row>
    <row r="8" spans="1:13" ht="12.75">
      <c r="A8" s="17" t="s">
        <v>12</v>
      </c>
      <c r="B8" s="168"/>
      <c r="C8" s="25">
        <v>44184</v>
      </c>
      <c r="D8" s="25">
        <v>35538</v>
      </c>
      <c r="E8" s="72">
        <v>38008</v>
      </c>
      <c r="F8" s="102">
        <v>26026.5</v>
      </c>
      <c r="G8" s="138">
        <v>34649</v>
      </c>
      <c r="H8" s="191">
        <v>45022</v>
      </c>
      <c r="I8" s="126">
        <v>34754</v>
      </c>
      <c r="J8" s="25">
        <v>65000</v>
      </c>
      <c r="K8" s="86">
        <v>22050</v>
      </c>
      <c r="L8" s="25">
        <v>90000</v>
      </c>
      <c r="M8" s="40"/>
    </row>
    <row r="9" spans="1:13" ht="12.75">
      <c r="A9" s="17" t="s">
        <v>13</v>
      </c>
      <c r="B9" s="168"/>
      <c r="C9" s="25">
        <v>352296</v>
      </c>
      <c r="D9" s="25">
        <v>374563</v>
      </c>
      <c r="E9" s="72">
        <v>339821</v>
      </c>
      <c r="F9" s="102">
        <v>511352</v>
      </c>
      <c r="G9" s="138">
        <v>409072</v>
      </c>
      <c r="H9" s="191">
        <v>419632</v>
      </c>
      <c r="I9" s="203">
        <v>410520</v>
      </c>
      <c r="J9" s="25">
        <v>550000</v>
      </c>
      <c r="K9" s="86">
        <v>334531</v>
      </c>
      <c r="L9" s="25">
        <v>600000</v>
      </c>
      <c r="M9" s="40"/>
    </row>
    <row r="10" spans="1:13" ht="12.75">
      <c r="A10" s="17" t="s">
        <v>14</v>
      </c>
      <c r="B10" s="168"/>
      <c r="C10" s="25">
        <v>89227</v>
      </c>
      <c r="D10" s="25">
        <v>85525</v>
      </c>
      <c r="E10" s="72">
        <v>94848</v>
      </c>
      <c r="F10" s="102">
        <v>82435</v>
      </c>
      <c r="G10" s="138">
        <v>139842</v>
      </c>
      <c r="H10" s="191">
        <v>105366</v>
      </c>
      <c r="I10" s="203">
        <v>92262</v>
      </c>
      <c r="J10" s="25">
        <v>120000</v>
      </c>
      <c r="K10" s="86">
        <v>57135</v>
      </c>
      <c r="L10" s="25">
        <v>120000</v>
      </c>
      <c r="M10" s="40"/>
    </row>
    <row r="11" spans="1:13" ht="12.75">
      <c r="A11" s="17" t="s">
        <v>15</v>
      </c>
      <c r="B11" s="168"/>
      <c r="C11" s="25">
        <v>0</v>
      </c>
      <c r="D11" s="25">
        <v>0</v>
      </c>
      <c r="E11" s="72">
        <v>0</v>
      </c>
      <c r="F11" s="102">
        <v>0</v>
      </c>
      <c r="G11" s="138">
        <v>0</v>
      </c>
      <c r="H11" s="192"/>
      <c r="I11" s="25">
        <v>0</v>
      </c>
      <c r="J11" s="25">
        <v>0</v>
      </c>
      <c r="K11" s="86">
        <v>0</v>
      </c>
      <c r="L11" s="25">
        <v>0</v>
      </c>
      <c r="M11" s="40"/>
    </row>
    <row r="12" spans="1:13" ht="12.75">
      <c r="A12" s="17" t="s">
        <v>16</v>
      </c>
      <c r="B12" s="168"/>
      <c r="C12" s="25">
        <v>239245.89</v>
      </c>
      <c r="D12" s="25">
        <v>107944.47</v>
      </c>
      <c r="E12" s="72">
        <v>160963.57</v>
      </c>
      <c r="F12" s="102">
        <v>173258.39</v>
      </c>
      <c r="G12" s="138">
        <v>170892.54</v>
      </c>
      <c r="H12" s="191">
        <v>180652.43</v>
      </c>
      <c r="I12" s="203">
        <v>185660.78</v>
      </c>
      <c r="J12" s="25">
        <v>179000</v>
      </c>
      <c r="K12" s="86">
        <v>87931.8</v>
      </c>
      <c r="L12" s="25">
        <v>200000</v>
      </c>
      <c r="M12" s="40"/>
    </row>
    <row r="13" spans="1:13" ht="12.75">
      <c r="A13" s="17" t="s">
        <v>17</v>
      </c>
      <c r="B13" s="168"/>
      <c r="C13" s="25">
        <v>9000</v>
      </c>
      <c r="D13" s="25">
        <v>34017</v>
      </c>
      <c r="E13" s="72">
        <v>40162</v>
      </c>
      <c r="F13" s="102">
        <v>31800</v>
      </c>
      <c r="G13" s="138">
        <v>35500</v>
      </c>
      <c r="H13" s="191">
        <v>38200</v>
      </c>
      <c r="I13" s="203">
        <v>77972</v>
      </c>
      <c r="J13" s="25">
        <v>80000</v>
      </c>
      <c r="K13" s="86">
        <v>50510</v>
      </c>
      <c r="L13" s="25">
        <v>48000</v>
      </c>
      <c r="M13" s="40"/>
    </row>
    <row r="14" spans="1:13" ht="13.5" thickBot="1">
      <c r="A14" s="19" t="s">
        <v>18</v>
      </c>
      <c r="B14" s="168"/>
      <c r="C14" s="26">
        <v>0</v>
      </c>
      <c r="D14" s="26">
        <v>24204</v>
      </c>
      <c r="E14" s="71">
        <v>34673</v>
      </c>
      <c r="F14" s="103">
        <v>22740</v>
      </c>
      <c r="G14" s="139">
        <v>14196.5</v>
      </c>
      <c r="H14" s="191">
        <v>10469</v>
      </c>
      <c r="I14" s="203">
        <v>10467.5</v>
      </c>
      <c r="J14" s="26">
        <v>0</v>
      </c>
      <c r="K14" s="86">
        <v>3319.5</v>
      </c>
      <c r="L14" s="26">
        <v>40000</v>
      </c>
      <c r="M14" s="40"/>
    </row>
    <row r="15" spans="1:13" ht="13.5" thickBot="1">
      <c r="A15" s="59" t="s">
        <v>7</v>
      </c>
      <c r="B15" s="51"/>
      <c r="C15" s="60">
        <f aca="true" t="shared" si="0" ref="C15:L15">SUM(C4:C14)</f>
        <v>1322430.04</v>
      </c>
      <c r="D15" s="60">
        <f t="shared" si="0"/>
        <v>1527747.3399999999</v>
      </c>
      <c r="E15" s="60">
        <f t="shared" si="0"/>
        <v>1730471.29</v>
      </c>
      <c r="F15" s="111">
        <f t="shared" si="0"/>
        <v>1737790.29</v>
      </c>
      <c r="G15" s="60">
        <f t="shared" si="0"/>
        <v>1882406.6400000001</v>
      </c>
      <c r="H15" s="60">
        <f t="shared" si="0"/>
        <v>1807814.95</v>
      </c>
      <c r="I15" s="60">
        <f t="shared" si="0"/>
        <v>1920024</v>
      </c>
      <c r="J15" s="60">
        <f t="shared" si="0"/>
        <v>2124000</v>
      </c>
      <c r="K15" s="111">
        <f t="shared" si="0"/>
        <v>906996.5</v>
      </c>
      <c r="L15" s="60">
        <f t="shared" si="0"/>
        <v>2160000</v>
      </c>
      <c r="M15" s="41"/>
    </row>
    <row r="16" spans="1:13" ht="13.5" thickBot="1">
      <c r="A16" s="51"/>
      <c r="B16" s="5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9"/>
    </row>
    <row r="17" spans="1:13" ht="12.75">
      <c r="A17" s="16" t="s">
        <v>19</v>
      </c>
      <c r="B17" s="169"/>
      <c r="C17" s="23">
        <v>307885</v>
      </c>
      <c r="D17" s="23">
        <v>309958</v>
      </c>
      <c r="E17" s="76">
        <v>323460</v>
      </c>
      <c r="F17" s="117">
        <v>357765</v>
      </c>
      <c r="G17" s="141">
        <v>400412</v>
      </c>
      <c r="H17" s="193">
        <v>355042.5</v>
      </c>
      <c r="I17" s="204">
        <v>474894</v>
      </c>
      <c r="J17" s="23">
        <v>400000</v>
      </c>
      <c r="K17" s="221">
        <v>273277</v>
      </c>
      <c r="L17" s="23">
        <v>500000</v>
      </c>
      <c r="M17" s="41"/>
    </row>
    <row r="18" spans="1:13" ht="12.75">
      <c r="A18" s="17" t="s">
        <v>20</v>
      </c>
      <c r="B18" s="168"/>
      <c r="C18" s="25">
        <v>113500</v>
      </c>
      <c r="D18" s="25">
        <v>142536</v>
      </c>
      <c r="E18" s="72">
        <v>156856.5</v>
      </c>
      <c r="F18" s="102">
        <v>155316.5</v>
      </c>
      <c r="G18" s="138">
        <v>192000</v>
      </c>
      <c r="H18" s="194">
        <v>193670</v>
      </c>
      <c r="I18" s="203">
        <v>209457</v>
      </c>
      <c r="J18" s="25">
        <v>220000</v>
      </c>
      <c r="K18" s="86">
        <v>121200</v>
      </c>
      <c r="L18" s="25">
        <v>220000</v>
      </c>
      <c r="M18" s="40"/>
    </row>
    <row r="19" spans="1:13" ht="12.75">
      <c r="A19" s="17" t="s">
        <v>21</v>
      </c>
      <c r="B19" s="168"/>
      <c r="C19" s="25">
        <v>54932</v>
      </c>
      <c r="D19" s="25">
        <v>22172</v>
      </c>
      <c r="E19" s="72">
        <v>20432</v>
      </c>
      <c r="F19" s="102">
        <v>25643</v>
      </c>
      <c r="G19" s="138">
        <v>45992</v>
      </c>
      <c r="H19" s="194">
        <v>56433</v>
      </c>
      <c r="I19" s="203">
        <v>64248</v>
      </c>
      <c r="J19" s="25">
        <v>64000</v>
      </c>
      <c r="K19" s="86">
        <v>16562</v>
      </c>
      <c r="L19" s="25">
        <v>0</v>
      </c>
      <c r="M19" s="40"/>
    </row>
    <row r="20" spans="1:13" ht="12.75">
      <c r="A20" s="17" t="s">
        <v>22</v>
      </c>
      <c r="B20" s="168"/>
      <c r="C20" s="25">
        <v>268.24</v>
      </c>
      <c r="D20" s="25">
        <v>424.46</v>
      </c>
      <c r="E20" s="72">
        <v>3391.77</v>
      </c>
      <c r="F20" s="102">
        <v>3227.46</v>
      </c>
      <c r="G20" s="138">
        <v>2553.67</v>
      </c>
      <c r="H20" s="194">
        <v>1058.1</v>
      </c>
      <c r="I20" s="203">
        <v>995.77</v>
      </c>
      <c r="J20" s="25">
        <v>1000</v>
      </c>
      <c r="K20" s="86">
        <v>661.78</v>
      </c>
      <c r="L20" s="25">
        <v>1000</v>
      </c>
      <c r="M20" s="40"/>
    </row>
    <row r="21" spans="1:13" ht="12.75">
      <c r="A21" s="17" t="s">
        <v>28</v>
      </c>
      <c r="B21" s="168"/>
      <c r="C21" s="25">
        <v>0</v>
      </c>
      <c r="D21" s="25">
        <v>0</v>
      </c>
      <c r="E21" s="71">
        <v>0</v>
      </c>
      <c r="F21" s="118"/>
      <c r="G21" s="138">
        <v>0</v>
      </c>
      <c r="H21" s="194">
        <v>20940</v>
      </c>
      <c r="I21" s="203">
        <v>0</v>
      </c>
      <c r="J21" s="25">
        <v>0</v>
      </c>
      <c r="K21" s="86">
        <v>0</v>
      </c>
      <c r="L21" s="25">
        <v>0</v>
      </c>
      <c r="M21" s="40"/>
    </row>
    <row r="22" spans="1:13" ht="13.5" thickBot="1">
      <c r="A22" s="19"/>
      <c r="B22" s="51"/>
      <c r="C22" s="26"/>
      <c r="D22" s="26"/>
      <c r="E22" s="26"/>
      <c r="F22" s="103"/>
      <c r="G22" s="26"/>
      <c r="H22" s="26"/>
      <c r="I22" s="26"/>
      <c r="J22" s="26"/>
      <c r="K22" s="103"/>
      <c r="L22" s="26"/>
      <c r="M22" s="40"/>
    </row>
    <row r="23" spans="1:13" ht="13.5" thickBot="1">
      <c r="A23" s="59" t="s">
        <v>8</v>
      </c>
      <c r="B23" s="51"/>
      <c r="C23" s="60">
        <f>SUM(C17:C22)</f>
        <v>476585.24</v>
      </c>
      <c r="D23" s="60">
        <f aca="true" t="shared" si="1" ref="D23:L23">SUM(D17:D22)</f>
        <v>475090.46</v>
      </c>
      <c r="E23" s="60">
        <f t="shared" si="1"/>
        <v>504140.27</v>
      </c>
      <c r="F23" s="111">
        <f t="shared" si="1"/>
        <v>541951.96</v>
      </c>
      <c r="G23" s="60">
        <f t="shared" si="1"/>
        <v>640957.67</v>
      </c>
      <c r="H23" s="60">
        <f t="shared" si="1"/>
        <v>627143.6</v>
      </c>
      <c r="I23" s="60">
        <f t="shared" si="1"/>
        <v>749594.77</v>
      </c>
      <c r="J23" s="60">
        <f t="shared" si="1"/>
        <v>685000</v>
      </c>
      <c r="K23" s="111">
        <f t="shared" si="1"/>
        <v>411700.78</v>
      </c>
      <c r="L23" s="60">
        <f t="shared" si="1"/>
        <v>721000</v>
      </c>
      <c r="M23" s="41"/>
    </row>
    <row r="24" spans="1:13" ht="13.5" thickBot="1">
      <c r="A24" s="51"/>
      <c r="B24" s="51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39"/>
    </row>
    <row r="25" spans="1:13" ht="13.5" thickBot="1">
      <c r="A25" s="55" t="s">
        <v>0</v>
      </c>
      <c r="B25" s="51"/>
      <c r="C25" s="60">
        <v>855000</v>
      </c>
      <c r="D25" s="60">
        <v>1052657</v>
      </c>
      <c r="E25" s="60">
        <v>1226000</v>
      </c>
      <c r="F25" s="104">
        <v>1197000</v>
      </c>
      <c r="G25" s="136">
        <v>1252000</v>
      </c>
      <c r="H25" s="136">
        <v>1189000</v>
      </c>
      <c r="I25" s="60">
        <v>1189000</v>
      </c>
      <c r="J25" s="60">
        <v>1439000</v>
      </c>
      <c r="K25" s="153">
        <v>594000</v>
      </c>
      <c r="L25" s="60">
        <v>1439000</v>
      </c>
      <c r="M25" s="40"/>
    </row>
    <row r="26" spans="1:13" ht="6.75" customHeight="1" thickBot="1">
      <c r="A26" s="51"/>
      <c r="B26" s="51"/>
      <c r="C26" s="64"/>
      <c r="D26" s="64"/>
      <c r="E26" s="64"/>
      <c r="F26" s="64"/>
      <c r="G26" s="64"/>
      <c r="H26"/>
      <c r="I26"/>
      <c r="J26"/>
      <c r="M26" s="39"/>
    </row>
    <row r="27" spans="1:13" ht="13.5" thickBot="1">
      <c r="A27" s="96" t="s">
        <v>1</v>
      </c>
      <c r="B27" s="97"/>
      <c r="C27" s="98">
        <f aca="true" t="shared" si="2" ref="C27:L27">C25+C23-C15</f>
        <v>9155.199999999953</v>
      </c>
      <c r="D27" s="98">
        <f t="shared" si="2"/>
        <v>0.12000000011175871</v>
      </c>
      <c r="E27" s="98">
        <f t="shared" si="2"/>
        <v>-331.0200000000186</v>
      </c>
      <c r="F27" s="98">
        <f t="shared" si="2"/>
        <v>1161.6699999999255</v>
      </c>
      <c r="G27" s="98">
        <f t="shared" si="2"/>
        <v>10551.029999999795</v>
      </c>
      <c r="H27" s="98">
        <f t="shared" si="2"/>
        <v>8328.65000000014</v>
      </c>
      <c r="I27" s="99">
        <f>I25+I23-I15</f>
        <v>18570.77000000002</v>
      </c>
      <c r="J27" s="99">
        <f>J25+J23-J15</f>
        <v>0</v>
      </c>
      <c r="K27" s="98">
        <f t="shared" si="2"/>
        <v>98704.28000000003</v>
      </c>
      <c r="L27" s="99">
        <f t="shared" si="2"/>
        <v>0</v>
      </c>
      <c r="M27" s="77"/>
    </row>
    <row r="28" spans="1:13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M28" s="41"/>
    </row>
    <row r="29" spans="1:13" ht="13.5" hidden="1" thickBot="1">
      <c r="A29" s="69"/>
      <c r="B29" s="3"/>
      <c r="C29" s="3"/>
      <c r="D29" s="3"/>
      <c r="E29" s="3"/>
      <c r="F29" s="3"/>
      <c r="G29" s="3"/>
      <c r="H29" s="3"/>
      <c r="I29" s="3"/>
      <c r="J29" s="3"/>
      <c r="K29" s="21" t="s">
        <v>29</v>
      </c>
      <c r="L29" s="1">
        <f>L25-H25</f>
        <v>250000</v>
      </c>
      <c r="M29" s="43"/>
    </row>
    <row r="30" spans="1:13" ht="13.5" hidden="1" thickBot="1">
      <c r="A30" s="51" t="s">
        <v>26</v>
      </c>
      <c r="B30" s="3"/>
      <c r="C30" s="3"/>
      <c r="D30" s="3"/>
      <c r="E30" s="3"/>
      <c r="F30" s="3"/>
      <c r="G30" s="3"/>
      <c r="H30" s="3"/>
      <c r="I30" s="3"/>
      <c r="J30" s="3"/>
      <c r="K30" s="67" t="s">
        <v>27</v>
      </c>
      <c r="L30" s="68">
        <f>L29/H25</f>
        <v>0.21026072329688814</v>
      </c>
      <c r="M30" s="43"/>
    </row>
    <row r="31" spans="2:13" ht="12.75">
      <c r="B31"/>
      <c r="C31"/>
      <c r="D31"/>
      <c r="E31"/>
      <c r="F31"/>
      <c r="G31"/>
      <c r="H31"/>
      <c r="I31"/>
      <c r="J31"/>
      <c r="M31" s="43"/>
    </row>
    <row r="32" spans="1:13" ht="12.75">
      <c r="A32" s="227">
        <v>41183</v>
      </c>
      <c r="B32"/>
      <c r="C32"/>
      <c r="D32"/>
      <c r="E32"/>
      <c r="F32"/>
      <c r="G32"/>
      <c r="H32"/>
      <c r="I32"/>
      <c r="J32"/>
      <c r="M32" s="43"/>
    </row>
    <row r="33" spans="1:13" ht="12.75">
      <c r="A33" s="85" t="s">
        <v>26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2012-10-01T07:33:41Z</cp:lastPrinted>
  <dcterms:created xsi:type="dcterms:W3CDTF">2002-05-09T07:19:35Z</dcterms:created>
  <dcterms:modified xsi:type="dcterms:W3CDTF">2012-12-03T15:06:02Z</dcterms:modified>
  <cp:category/>
  <cp:version/>
  <cp:contentType/>
  <cp:contentStatus/>
</cp:coreProperties>
</file>