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7680" activeTab="1"/>
  </bookViews>
  <sheets>
    <sheet name="příjmy" sheetId="1" r:id="rId1"/>
    <sheet name="výdaje" sheetId="2" r:id="rId2"/>
    <sheet name="BR modifikovaný" sheetId="3" r:id="rId3"/>
    <sheet name="aqr.výdaje dle cíl.oblastí" sheetId="4" r:id="rId4"/>
  </sheets>
  <definedNames>
    <definedName name="_xlnm.Print_Titles" localSheetId="2">'BR modifikovaný'!$1:$1</definedName>
  </definedNames>
  <calcPr fullCalcOnLoad="1"/>
</workbook>
</file>

<file path=xl/sharedStrings.xml><?xml version="1.0" encoding="utf-8"?>
<sst xmlns="http://schemas.openxmlformats.org/spreadsheetml/2006/main" count="248" uniqueCount="153">
  <si>
    <t>odvody od FÚ</t>
  </si>
  <si>
    <t>správní poplatky</t>
  </si>
  <si>
    <t>místní poplatky</t>
  </si>
  <si>
    <t>daň hrazená městem sama sobě</t>
  </si>
  <si>
    <t>CELKEM</t>
  </si>
  <si>
    <t>DAŇOVÉ PŘÍJMY :</t>
  </si>
  <si>
    <t>NEDAŇOVÉ PŘÍJMY :</t>
  </si>
  <si>
    <t>ZDROJE PROVOZNÍHO ROZPOČTU CELKEM</t>
  </si>
  <si>
    <t>KAPITÁLOVÉ PŘÍJMY :</t>
  </si>
  <si>
    <t>z prodeje budov</t>
  </si>
  <si>
    <t>z prodeje pozemků</t>
  </si>
  <si>
    <t xml:space="preserve">ostatní </t>
  </si>
  <si>
    <t>ostatní</t>
  </si>
  <si>
    <t>NEINVESTIČNÍ DOTACE :</t>
  </si>
  <si>
    <t>INVESTIČNÍ DOTACE :</t>
  </si>
  <si>
    <t>určené pro jiné subjekty města ( průtokové )</t>
  </si>
  <si>
    <t>ZDROJE CELKEM</t>
  </si>
  <si>
    <t>upr.rozpočet</t>
  </si>
  <si>
    <t>skutečnost</t>
  </si>
  <si>
    <t xml:space="preserve">AGREGOVANÉ  PŘÍJMY DLE DRUHU </t>
  </si>
  <si>
    <t xml:space="preserve">AGREGOVANÉ  VÝDAJE DLE DRUHU </t>
  </si>
  <si>
    <t>BĚŽNÉ VÝDAJE</t>
  </si>
  <si>
    <t>výdaje na platy a odvody na SP a ZP : MěP</t>
  </si>
  <si>
    <t>odměny ostat. zastupitelům (RM,ZM, výbory,komise )</t>
  </si>
  <si>
    <t>odměny včetně odvodů uvolněným zastupitelům</t>
  </si>
  <si>
    <t>neinvestiční nákupy  - nákup materiálu ( skup. 513)</t>
  </si>
  <si>
    <t>nákup vody,paliv a energie ( skup.515 )</t>
  </si>
  <si>
    <t>nákup služeb a ostatní nákupy ( sk.516+517 )</t>
  </si>
  <si>
    <t>městským příspěvkovým organizacím - na provoz</t>
  </si>
  <si>
    <t>městským o.p.s. - na nájem za městský majetek</t>
  </si>
  <si>
    <t>daň hrazená městem ( sama sobě )</t>
  </si>
  <si>
    <t>KAPITÁLOVÉ VÝDAJE</t>
  </si>
  <si>
    <t>SW + výpočetní technika</t>
  </si>
  <si>
    <t>pořízení budov, staveb</t>
  </si>
  <si>
    <t>nákup pozemků</t>
  </si>
  <si>
    <t>investiční dotace městským organizacím</t>
  </si>
  <si>
    <t>investiční dotace jiným subjektům</t>
  </si>
  <si>
    <t>investiční dotace celkem</t>
  </si>
  <si>
    <t>celkem</t>
  </si>
  <si>
    <t>VÝDAJE CELKEM</t>
  </si>
  <si>
    <t xml:space="preserve">AGREGOVANÉ  VÝDAJE DLE CÍLOVÝCH OBLASTÍ </t>
  </si>
  <si>
    <t>CPDM o.p.s</t>
  </si>
  <si>
    <t>Azylový dům, Dům na půl cesty, Azylové bydlení</t>
  </si>
  <si>
    <t>( investiční + neinvestiční )</t>
  </si>
  <si>
    <t>Školství:</t>
  </si>
  <si>
    <t>Sociální oblast:</t>
  </si>
  <si>
    <t>Sport :</t>
  </si>
  <si>
    <t>sportovní kluby</t>
  </si>
  <si>
    <t>Kultura :</t>
  </si>
  <si>
    <t xml:space="preserve">Městská knihovna </t>
  </si>
  <si>
    <t>kino</t>
  </si>
  <si>
    <t>Veřejná správa:</t>
  </si>
  <si>
    <t>komunikace</t>
  </si>
  <si>
    <t>veřejné osvětlení</t>
  </si>
  <si>
    <t>životní prostředí ( odpady, zeleň.. )</t>
  </si>
  <si>
    <t>památky</t>
  </si>
  <si>
    <t>pokuty včetně nákladů řízení</t>
  </si>
  <si>
    <t>ostatní převody na účet</t>
  </si>
  <si>
    <t>nájmy městem NEDOTOVANÉ</t>
  </si>
  <si>
    <t>nájmy městem DOTOVANÉ</t>
  </si>
  <si>
    <t>určené pro jiné subjekty ( PRŮTOKOVÉ )</t>
  </si>
  <si>
    <t>určené na pokrytí kapitálových výdajů města</t>
  </si>
  <si>
    <t>%</t>
  </si>
  <si>
    <t>z celk.P</t>
  </si>
  <si>
    <t>příjem z poskytování služeb (rekl.,sponzoři)</t>
  </si>
  <si>
    <t>návrh rozp.</t>
  </si>
  <si>
    <t>ZDROJE KAPITÁLOVÉHO ROZPOČTU CELK.</t>
  </si>
  <si>
    <t>vodovody a kanalizace</t>
  </si>
  <si>
    <t>Městské divadlo o.p.s.</t>
  </si>
  <si>
    <t>neinvestiční dotace :</t>
  </si>
  <si>
    <t>mzdové náklady celkem :</t>
  </si>
  <si>
    <t>upr.rozp.</t>
  </si>
  <si>
    <t>z celk.V</t>
  </si>
  <si>
    <t>jiným subjektům - sport,kultura,CR,PR MPR, čl.popl..)</t>
  </si>
  <si>
    <t>určené na pokrytí neinv.výdajů města</t>
  </si>
  <si>
    <t>opravy a údržba majetku ( pol. 5171 )</t>
  </si>
  <si>
    <t>stroje, přístroje, zařízení,dopr.prostředky</t>
  </si>
  <si>
    <t>ostatní ( studie,ÚP,upgrade, rezerva)</t>
  </si>
  <si>
    <t>ostatní(útulek,lesy,kriz.řízení,JSDH,pojištění maj.)</t>
  </si>
  <si>
    <t>ostatní ( komunitní plánování..)</t>
  </si>
  <si>
    <t>DPS o.p.s včetně inv.výdajů</t>
  </si>
  <si>
    <t>Městský úřad vč.čerpaných dotací</t>
  </si>
  <si>
    <t>Městská policie - vč.čerpaných dotací</t>
  </si>
  <si>
    <t>Základní školy ( § 3113 )</t>
  </si>
  <si>
    <t>Mateřské školy ( § 3111 )</t>
  </si>
  <si>
    <t>Střední školy ( § 3122 )</t>
  </si>
  <si>
    <t xml:space="preserve">slavnosti </t>
  </si>
  <si>
    <t xml:space="preserve"> - z toho daň hrazená městem</t>
  </si>
  <si>
    <t>Běžné příjmy modifikované</t>
  </si>
  <si>
    <t>Běžné výdaje modifikované</t>
  </si>
  <si>
    <t>BĚŽNÉ PŘÍJMY celkem</t>
  </si>
  <si>
    <t>z modif.</t>
  </si>
  <si>
    <t>výdajů</t>
  </si>
  <si>
    <t>,</t>
  </si>
  <si>
    <t>příjmů</t>
  </si>
  <si>
    <t>rozpočtu</t>
  </si>
  <si>
    <t>návrh</t>
  </si>
  <si>
    <t>upravený</t>
  </si>
  <si>
    <t>rozpočet</t>
  </si>
  <si>
    <t>skuteč.</t>
  </si>
  <si>
    <t>Městská policie vč.čerpaných dotací</t>
  </si>
  <si>
    <t>ostatní( útulek,lesy,kriz.řízení,JSDH,pojištění )</t>
  </si>
  <si>
    <t>Azylový dům, Dům na půl cesty, Azyl.bydl.</t>
  </si>
  <si>
    <t>Daňové příjmy</t>
  </si>
  <si>
    <t>Nedaňové příjmy</t>
  </si>
  <si>
    <t>Neinvestiční dotace</t>
  </si>
  <si>
    <t xml:space="preserve">meziroční </t>
  </si>
  <si>
    <t>změna</t>
  </si>
  <si>
    <t>BĚŽNÝ ROZPOČET MODIFIKOVANÝ</t>
  </si>
  <si>
    <t>BĚŽNÉ VÝDAJE celkem</t>
  </si>
  <si>
    <t xml:space="preserve"> - z toho vratky nečerpaných dotací</t>
  </si>
  <si>
    <t>PŘEBYTEK BĚŽNÉHO ROZPOČTU</t>
  </si>
  <si>
    <t>z toho na splátky úvěrů</t>
  </si>
  <si>
    <t>Zdroj/úbytek pro kapitálový rozpočet</t>
  </si>
  <si>
    <t>Školství: ( vč.průtok.dotací )</t>
  </si>
  <si>
    <t xml:space="preserve">DPS o.p.s </t>
  </si>
  <si>
    <t>Městské divadlo o.p.s.( vč.oprav, DHDM )</t>
  </si>
  <si>
    <t>Městská knihovna (vč.průtok.dotací)</t>
  </si>
  <si>
    <t>PŘÍJMY</t>
  </si>
  <si>
    <t>VÝDAJE</t>
  </si>
  <si>
    <t>% modif. příjmů</t>
  </si>
  <si>
    <t>meziroční změna %</t>
  </si>
  <si>
    <t>ostatní (MSHM,volnočas.aktivity..)</t>
  </si>
  <si>
    <t>ostaní běžné výdaje (včetně finanč.vypořádání dotací) :</t>
  </si>
  <si>
    <t>místní poplatky( vč.popl.za komunál.od.)</t>
  </si>
  <si>
    <t xml:space="preserve">památky </t>
  </si>
  <si>
    <t>Sport ( § 34 ):</t>
  </si>
  <si>
    <t>Ostatní (úroky,ZM,fin.operace,daně,... )</t>
  </si>
  <si>
    <t>ostatní ( volnočas.aktivity,děts.hřiště,.. )</t>
  </si>
  <si>
    <t>bydlení, komunální služby a územní rozvoj</t>
  </si>
  <si>
    <t>ostatní daně ( daň z převodu, daň z nemovit.,DPH )</t>
  </si>
  <si>
    <t>Sociální oblast( §43 ):</t>
  </si>
  <si>
    <t xml:space="preserve"> - z toho účelové průtokové dotace </t>
  </si>
  <si>
    <t>příjem z vlast.činnosti ( služby,věc.břem.)</t>
  </si>
  <si>
    <t>komunální služby a územní rozvoj</t>
  </si>
  <si>
    <t>vratky nečerpaných dotací</t>
  </si>
  <si>
    <t>daň z příjmů hrazená městem</t>
  </si>
  <si>
    <t>ostatní ( vratky dotací,DPH,úroky,prodeje..)</t>
  </si>
  <si>
    <t>Kultura ( § 33 ):</t>
  </si>
  <si>
    <t>komunikace- doprava</t>
  </si>
  <si>
    <t>ostatní výdaje ( úroky,náhrady,rezervy, soc.fond, sankce,</t>
  </si>
  <si>
    <t>výdaje na platy a OOV, odvody na SP a ZP,mzdové náhrady, náhrady za nemoc : MěÚ ( bez dotací )</t>
  </si>
  <si>
    <t>městským o.p.s. - na provoz ( mimo programy)</t>
  </si>
  <si>
    <t>přijaté neinvest.dotace na úhradu vlastních nákladů</t>
  </si>
  <si>
    <t>přijaté neinv.dotace "průtokové" - soc.dávky,OŽP,ZŠ,MK …</t>
  </si>
  <si>
    <t>sport.klubům+kinu ( na nájem za městský majetek )</t>
  </si>
  <si>
    <t>PRO SPORT o.p.s.( vč.oprav sport.zař.)</t>
  </si>
  <si>
    <t>ostatní ( programy,CR,média,návštěvy,.. )</t>
  </si>
  <si>
    <r>
      <t xml:space="preserve">Ostatní </t>
    </r>
    <r>
      <rPr>
        <sz val="8"/>
        <rFont val="Arial"/>
        <family val="2"/>
      </rPr>
      <t>( daně,úroky, odměny ZM,fin.operace )</t>
    </r>
  </si>
  <si>
    <t>ostatní ( programy,cestovní ruch,média,..)</t>
  </si>
  <si>
    <t>( z toho rezerva na příspěvky z programů města: )</t>
  </si>
  <si>
    <t>ostatní ( strav.důch.,PPSS,Kom.plán,dary...)</t>
  </si>
  <si>
    <t>PRO SPORT o.p.s.(vč.sport.zařízení 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</si>
</sst>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</numFmts>
  <fonts count="1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3" fillId="0" borderId="1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9" fontId="0" fillId="0" borderId="0" xfId="22" applyAlignment="1">
      <alignment/>
    </xf>
    <xf numFmtId="0" fontId="8" fillId="0" borderId="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20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/>
    </xf>
    <xf numFmtId="166" fontId="0" fillId="0" borderId="0" xfId="22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22" applyNumberFormat="1" applyAlignment="1">
      <alignment/>
    </xf>
    <xf numFmtId="166" fontId="0" fillId="0" borderId="21" xfId="22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20" xfId="22" applyNumberFormat="1" applyBorder="1" applyAlignment="1">
      <alignment/>
    </xf>
    <xf numFmtId="166" fontId="3" fillId="0" borderId="24" xfId="22" applyNumberFormat="1" applyFont="1" applyBorder="1" applyAlignment="1">
      <alignment/>
    </xf>
    <xf numFmtId="166" fontId="0" fillId="0" borderId="25" xfId="22" applyNumberFormat="1" applyBorder="1" applyAlignment="1">
      <alignment/>
    </xf>
    <xf numFmtId="166" fontId="0" fillId="0" borderId="5" xfId="22" applyNumberFormat="1" applyBorder="1" applyAlignment="1">
      <alignment/>
    </xf>
    <xf numFmtId="166" fontId="0" fillId="0" borderId="6" xfId="22" applyNumberFormat="1" applyBorder="1" applyAlignment="1">
      <alignment/>
    </xf>
    <xf numFmtId="166" fontId="3" fillId="0" borderId="7" xfId="22" applyNumberFormat="1" applyFont="1" applyBorder="1" applyAlignment="1">
      <alignment/>
    </xf>
    <xf numFmtId="166" fontId="0" fillId="0" borderId="6" xfId="22" applyNumberFormat="1" applyFont="1" applyBorder="1" applyAlignment="1">
      <alignment/>
    </xf>
    <xf numFmtId="166" fontId="3" fillId="0" borderId="1" xfId="22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166" fontId="4" fillId="0" borderId="20" xfId="22" applyNumberFormat="1" applyFont="1" applyBorder="1" applyAlignment="1">
      <alignment/>
    </xf>
    <xf numFmtId="166" fontId="4" fillId="0" borderId="24" xfId="22" applyNumberFormat="1" applyFont="1" applyBorder="1" applyAlignment="1">
      <alignment/>
    </xf>
    <xf numFmtId="166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22" applyNumberFormat="1" applyFont="1" applyAlignment="1">
      <alignment/>
    </xf>
    <xf numFmtId="166" fontId="7" fillId="0" borderId="5" xfId="22" applyNumberFormat="1" applyFont="1" applyBorder="1" applyAlignment="1">
      <alignment/>
    </xf>
    <xf numFmtId="166" fontId="7" fillId="0" borderId="21" xfId="22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6" fontId="7" fillId="0" borderId="26" xfId="0" applyNumberFormat="1" applyFont="1" applyBorder="1" applyAlignment="1">
      <alignment/>
    </xf>
    <xf numFmtId="166" fontId="7" fillId="0" borderId="6" xfId="22" applyNumberFormat="1" applyFont="1" applyBorder="1" applyAlignment="1">
      <alignment/>
    </xf>
    <xf numFmtId="166" fontId="7" fillId="0" borderId="0" xfId="22" applyNumberFormat="1" applyFont="1" applyBorder="1" applyAlignment="1">
      <alignment/>
    </xf>
    <xf numFmtId="166" fontId="7" fillId="0" borderId="25" xfId="22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4" fillId="0" borderId="7" xfId="22" applyNumberFormat="1" applyFont="1" applyBorder="1" applyAlignment="1">
      <alignment/>
    </xf>
    <xf numFmtId="166" fontId="4" fillId="0" borderId="22" xfId="22" applyNumberFormat="1" applyFont="1" applyBorder="1" applyAlignment="1">
      <alignment/>
    </xf>
    <xf numFmtId="166" fontId="4" fillId="0" borderId="27" xfId="22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25" xfId="0" applyNumberFormat="1" applyFont="1" applyBorder="1" applyAlignment="1">
      <alignment/>
    </xf>
    <xf numFmtId="166" fontId="4" fillId="0" borderId="1" xfId="22" applyNumberFormat="1" applyFont="1" applyBorder="1" applyAlignment="1">
      <alignment/>
    </xf>
    <xf numFmtId="166" fontId="0" fillId="0" borderId="5" xfId="22" applyNumberFormat="1" applyFont="1" applyBorder="1" applyAlignment="1">
      <alignment/>
    </xf>
    <xf numFmtId="166" fontId="0" fillId="0" borderId="6" xfId="22" applyNumberFormat="1" applyFont="1" applyBorder="1" applyAlignment="1">
      <alignment/>
    </xf>
    <xf numFmtId="166" fontId="0" fillId="0" borderId="22" xfId="22" applyNumberFormat="1" applyBorder="1" applyAlignment="1">
      <alignment/>
    </xf>
    <xf numFmtId="166" fontId="3" fillId="0" borderId="6" xfId="22" applyNumberFormat="1" applyFont="1" applyBorder="1" applyAlignment="1">
      <alignment/>
    </xf>
    <xf numFmtId="166" fontId="0" fillId="0" borderId="7" xfId="22" applyNumberFormat="1" applyBorder="1" applyAlignment="1">
      <alignment/>
    </xf>
    <xf numFmtId="166" fontId="3" fillId="2" borderId="28" xfId="22" applyNumberFormat="1" applyFont="1" applyFill="1" applyBorder="1" applyAlignment="1">
      <alignment/>
    </xf>
    <xf numFmtId="166" fontId="3" fillId="2" borderId="29" xfId="22" applyNumberFormat="1" applyFont="1" applyFill="1" applyBorder="1" applyAlignment="1">
      <alignment/>
    </xf>
    <xf numFmtId="166" fontId="0" fillId="0" borderId="1" xfId="22" applyNumberFormat="1" applyBorder="1" applyAlignment="1">
      <alignment/>
    </xf>
    <xf numFmtId="166" fontId="3" fillId="2" borderId="30" xfId="22" applyNumberFormat="1" applyFont="1" applyFill="1" applyBorder="1" applyAlignment="1">
      <alignment/>
    </xf>
    <xf numFmtId="166" fontId="0" fillId="0" borderId="31" xfId="22" applyNumberFormat="1" applyBorder="1" applyAlignment="1">
      <alignment/>
    </xf>
    <xf numFmtId="166" fontId="0" fillId="0" borderId="18" xfId="22" applyNumberFormat="1" applyBorder="1" applyAlignment="1">
      <alignment/>
    </xf>
    <xf numFmtId="166" fontId="3" fillId="0" borderId="23" xfId="22" applyNumberFormat="1" applyFont="1" applyBorder="1" applyAlignment="1">
      <alignment/>
    </xf>
    <xf numFmtId="166" fontId="3" fillId="3" borderId="3" xfId="22" applyNumberFormat="1" applyFont="1" applyFill="1" applyBorder="1" applyAlignment="1">
      <alignment/>
    </xf>
    <xf numFmtId="166" fontId="3" fillId="3" borderId="2" xfId="22" applyNumberFormat="1" applyFont="1" applyFill="1" applyBorder="1" applyAlignment="1">
      <alignment/>
    </xf>
    <xf numFmtId="166" fontId="0" fillId="0" borderId="0" xfId="22" applyNumberFormat="1" applyFill="1" applyBorder="1" applyAlignment="1">
      <alignment/>
    </xf>
    <xf numFmtId="166" fontId="0" fillId="0" borderId="26" xfId="22" applyNumberFormat="1" applyBorder="1" applyAlignment="1">
      <alignment/>
    </xf>
    <xf numFmtId="166" fontId="3" fillId="3" borderId="4" xfId="22" applyNumberFormat="1" applyFont="1" applyFill="1" applyBorder="1" applyAlignment="1">
      <alignment/>
    </xf>
    <xf numFmtId="166" fontId="4" fillId="2" borderId="28" xfId="22" applyNumberFormat="1" applyFont="1" applyFill="1" applyBorder="1" applyAlignment="1">
      <alignment/>
    </xf>
    <xf numFmtId="166" fontId="3" fillId="0" borderId="0" xfId="22" applyNumberFormat="1" applyFont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166" fontId="7" fillId="0" borderId="0" xfId="22" applyNumberFormat="1" applyFont="1" applyFill="1" applyBorder="1" applyAlignment="1">
      <alignment/>
    </xf>
    <xf numFmtId="166" fontId="7" fillId="0" borderId="21" xfId="22" applyNumberFormat="1" applyFont="1" applyFill="1" applyBorder="1" applyAlignment="1">
      <alignment/>
    </xf>
    <xf numFmtId="166" fontId="4" fillId="0" borderId="22" xfId="22" applyNumberFormat="1" applyFont="1" applyFill="1" applyBorder="1" applyAlignment="1">
      <alignment/>
    </xf>
    <xf numFmtId="166" fontId="7" fillId="0" borderId="25" xfId="22" applyNumberFormat="1" applyFont="1" applyFill="1" applyBorder="1" applyAlignment="1">
      <alignment/>
    </xf>
    <xf numFmtId="166" fontId="4" fillId="0" borderId="27" xfId="22" applyNumberFormat="1" applyFont="1" applyFill="1" applyBorder="1" applyAlignment="1">
      <alignment/>
    </xf>
    <xf numFmtId="166" fontId="7" fillId="0" borderId="26" xfId="22" applyNumberFormat="1" applyFont="1" applyFill="1" applyBorder="1" applyAlignment="1">
      <alignment/>
    </xf>
    <xf numFmtId="0" fontId="0" fillId="0" borderId="5" xfId="0" applyBorder="1" applyAlignment="1">
      <alignment/>
    </xf>
    <xf numFmtId="166" fontId="7" fillId="0" borderId="5" xfId="22" applyNumberFormat="1" applyFont="1" applyFill="1" applyBorder="1" applyAlignment="1">
      <alignment/>
    </xf>
    <xf numFmtId="166" fontId="7" fillId="0" borderId="6" xfId="22" applyNumberFormat="1" applyFont="1" applyFill="1" applyBorder="1" applyAlignment="1">
      <alignment/>
    </xf>
    <xf numFmtId="166" fontId="4" fillId="0" borderId="7" xfId="22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0" borderId="18" xfId="0" applyFont="1" applyBorder="1" applyAlignment="1">
      <alignment/>
    </xf>
    <xf numFmtId="166" fontId="7" fillId="0" borderId="18" xfId="0" applyNumberFormat="1" applyFont="1" applyBorder="1" applyAlignment="1">
      <alignment/>
    </xf>
    <xf numFmtId="0" fontId="0" fillId="0" borderId="1" xfId="0" applyBorder="1" applyAlignment="1">
      <alignment/>
    </xf>
    <xf numFmtId="166" fontId="4" fillId="0" borderId="6" xfId="22" applyNumberFormat="1" applyFont="1" applyBorder="1" applyAlignment="1">
      <alignment/>
    </xf>
    <xf numFmtId="166" fontId="4" fillId="0" borderId="7" xfId="22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6" fontId="7" fillId="0" borderId="1" xfId="22" applyNumberFormat="1" applyFont="1" applyBorder="1" applyAlignment="1">
      <alignment/>
    </xf>
    <xf numFmtId="0" fontId="8" fillId="2" borderId="3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8" fillId="2" borderId="3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8" fillId="2" borderId="16" xfId="0" applyFont="1" applyFill="1" applyBorder="1" applyAlignment="1">
      <alignment horizontal="center"/>
    </xf>
    <xf numFmtId="0" fontId="4" fillId="3" borderId="3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4" fillId="3" borderId="39" xfId="0" applyFont="1" applyFill="1" applyBorder="1" applyAlignment="1">
      <alignment/>
    </xf>
    <xf numFmtId="3" fontId="4" fillId="3" borderId="39" xfId="0" applyNumberFormat="1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166" fontId="4" fillId="3" borderId="39" xfId="22" applyNumberFormat="1" applyFont="1" applyFill="1" applyBorder="1" applyAlignment="1">
      <alignment/>
    </xf>
    <xf numFmtId="166" fontId="3" fillId="3" borderId="30" xfId="22" applyNumberFormat="1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0" xfId="0" applyFill="1" applyBorder="1" applyAlignment="1">
      <alignment/>
    </xf>
    <xf numFmtId="0" fontId="1" fillId="0" borderId="41" xfId="0" applyFont="1" applyFill="1" applyBorder="1" applyAlignment="1">
      <alignment/>
    </xf>
    <xf numFmtId="0" fontId="10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8" fillId="0" borderId="4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6" fontId="2" fillId="0" borderId="41" xfId="0" applyNumberFormat="1" applyFont="1" applyBorder="1" applyAlignment="1">
      <alignment wrapText="1"/>
    </xf>
    <xf numFmtId="164" fontId="0" fillId="2" borderId="1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0" fontId="3" fillId="2" borderId="44" xfId="0" applyFont="1" applyFill="1" applyBorder="1" applyAlignment="1">
      <alignment/>
    </xf>
    <xf numFmtId="10" fontId="0" fillId="2" borderId="45" xfId="22" applyNumberFormat="1" applyFont="1" applyFill="1" applyBorder="1" applyAlignment="1">
      <alignment/>
    </xf>
    <xf numFmtId="0" fontId="0" fillId="2" borderId="46" xfId="0" applyFill="1" applyBorder="1" applyAlignment="1">
      <alignment horizontal="center"/>
    </xf>
    <xf numFmtId="0" fontId="0" fillId="2" borderId="47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164" fontId="3" fillId="2" borderId="49" xfId="0" applyNumberFormat="1" applyFont="1" applyFill="1" applyBorder="1" applyAlignment="1">
      <alignment/>
    </xf>
    <xf numFmtId="0" fontId="3" fillId="2" borderId="49" xfId="0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6" fontId="0" fillId="2" borderId="45" xfId="22" applyNumberFormat="1" applyFont="1" applyFill="1" applyBorder="1" applyAlignment="1">
      <alignment/>
    </xf>
    <xf numFmtId="164" fontId="3" fillId="2" borderId="45" xfId="0" applyNumberFormat="1" applyFont="1" applyFill="1" applyBorder="1" applyAlignment="1">
      <alignment/>
    </xf>
    <xf numFmtId="166" fontId="0" fillId="2" borderId="50" xfId="22" applyNumberFormat="1" applyFont="1" applyFill="1" applyBorder="1" applyAlignment="1">
      <alignment/>
    </xf>
    <xf numFmtId="166" fontId="0" fillId="2" borderId="49" xfId="22" applyNumberFormat="1" applyFont="1" applyFill="1" applyBorder="1" applyAlignment="1">
      <alignment/>
    </xf>
    <xf numFmtId="166" fontId="0" fillId="2" borderId="51" xfId="22" applyNumberFormat="1" applyFont="1" applyFill="1" applyBorder="1" applyAlignment="1">
      <alignment/>
    </xf>
    <xf numFmtId="166" fontId="0" fillId="0" borderId="27" xfId="22" applyNumberFormat="1" applyBorder="1" applyAlignment="1">
      <alignment/>
    </xf>
    <xf numFmtId="166" fontId="4" fillId="3" borderId="3" xfId="22" applyNumberFormat="1" applyFont="1" applyFill="1" applyBorder="1" applyAlignment="1">
      <alignment/>
    </xf>
    <xf numFmtId="166" fontId="3" fillId="0" borderId="0" xfId="22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166" fontId="4" fillId="2" borderId="29" xfId="22" applyNumberFormat="1" applyFont="1" applyFill="1" applyBorder="1" applyAlignment="1">
      <alignment/>
    </xf>
    <xf numFmtId="164" fontId="4" fillId="2" borderId="29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6" fillId="2" borderId="38" xfId="0" applyNumberFormat="1" applyFont="1" applyFill="1" applyBorder="1" applyAlignment="1">
      <alignment/>
    </xf>
    <xf numFmtId="3" fontId="3" fillId="2" borderId="38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6" fontId="3" fillId="0" borderId="5" xfId="22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6" fillId="2" borderId="39" xfId="0" applyNumberFormat="1" applyFont="1" applyFill="1" applyBorder="1" applyAlignment="1">
      <alignment/>
    </xf>
    <xf numFmtId="3" fontId="4" fillId="2" borderId="39" xfId="0" applyNumberFormat="1" applyFont="1" applyFill="1" applyBorder="1" applyAlignment="1">
      <alignment/>
    </xf>
    <xf numFmtId="3" fontId="13" fillId="0" borderId="5" xfId="21" applyNumberFormat="1" applyFont="1" applyBorder="1">
      <alignment/>
      <protection/>
    </xf>
    <xf numFmtId="3" fontId="7" fillId="0" borderId="1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2" borderId="45" xfId="0" applyNumberFormat="1" applyFont="1" applyFill="1" applyBorder="1" applyAlignment="1">
      <alignment/>
    </xf>
    <xf numFmtId="3" fontId="3" fillId="2" borderId="49" xfId="0" applyNumberFormat="1" applyFont="1" applyFill="1" applyBorder="1" applyAlignment="1">
      <alignment/>
    </xf>
    <xf numFmtId="0" fontId="7" fillId="0" borderId="5" xfId="0" applyFont="1" applyBorder="1" applyAlignment="1">
      <alignment wrapText="1"/>
    </xf>
    <xf numFmtId="3" fontId="13" fillId="2" borderId="21" xfId="20" applyNumberFormat="1" applyFont="1" applyFill="1" applyBorder="1">
      <alignment/>
      <protection/>
    </xf>
    <xf numFmtId="3" fontId="3" fillId="0" borderId="24" xfId="0" applyNumberFormat="1" applyFont="1" applyBorder="1" applyAlignment="1">
      <alignment/>
    </xf>
    <xf numFmtId="3" fontId="3" fillId="3" borderId="52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6" fillId="2" borderId="29" xfId="0" applyNumberFormat="1" applyFont="1" applyFill="1" applyBorder="1" applyAlignment="1">
      <alignment/>
    </xf>
    <xf numFmtId="0" fontId="1" fillId="2" borderId="5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R modifikovaný" xfId="20"/>
    <cellStyle name="normální_příjm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G11" sqref="G11"/>
    </sheetView>
  </sheetViews>
  <sheetFormatPr defaultColWidth="9.140625" defaultRowHeight="12.75"/>
  <cols>
    <col min="1" max="1" width="33.00390625" style="0" customWidth="1"/>
    <col min="2" max="2" width="1.7109375" style="0" customWidth="1"/>
    <col min="3" max="3" width="10.00390625" style="0" customWidth="1"/>
    <col min="4" max="4" width="6.421875" style="0" customWidth="1"/>
    <col min="5" max="5" width="10.8515625" style="0" customWidth="1"/>
    <col min="6" max="6" width="7.28125" style="0" customWidth="1"/>
    <col min="7" max="7" width="9.8515625" style="0" customWidth="1"/>
    <col min="8" max="8" width="6.7109375" style="0" customWidth="1"/>
  </cols>
  <sheetData>
    <row r="1" spans="1:4" ht="18.75" thickBot="1">
      <c r="A1" s="8" t="s">
        <v>19</v>
      </c>
      <c r="B1" s="9"/>
      <c r="C1" s="10"/>
      <c r="D1" s="10"/>
    </row>
    <row r="2" ht="13.5" thickBot="1"/>
    <row r="3" spans="1:8" ht="15.75">
      <c r="A3" s="7"/>
      <c r="B3" s="7"/>
      <c r="C3" s="17">
        <v>2012</v>
      </c>
      <c r="D3" s="18" t="s">
        <v>62</v>
      </c>
      <c r="E3" s="19">
        <v>2013</v>
      </c>
      <c r="F3" s="20" t="s">
        <v>62</v>
      </c>
      <c r="G3" s="20">
        <v>2014</v>
      </c>
      <c r="H3" s="21" t="s">
        <v>62</v>
      </c>
    </row>
    <row r="4" spans="1:8" ht="13.5" thickBot="1">
      <c r="A4" s="4"/>
      <c r="B4" s="4"/>
      <c r="C4" s="22" t="s">
        <v>18</v>
      </c>
      <c r="D4" s="23" t="s">
        <v>63</v>
      </c>
      <c r="E4" s="24" t="s">
        <v>17</v>
      </c>
      <c r="F4" s="25" t="s">
        <v>63</v>
      </c>
      <c r="G4" s="25" t="s">
        <v>65</v>
      </c>
      <c r="H4" s="26" t="s">
        <v>63</v>
      </c>
    </row>
    <row r="5" spans="1:7" ht="14.25" customHeight="1" thickBot="1">
      <c r="A5" s="27" t="s">
        <v>5</v>
      </c>
      <c r="B5" s="3"/>
      <c r="C5" s="4"/>
      <c r="D5" s="4"/>
      <c r="E5" s="4"/>
      <c r="F5" s="4"/>
      <c r="G5" s="4"/>
    </row>
    <row r="6" spans="1:7" ht="4.5" customHeight="1">
      <c r="A6" s="28"/>
      <c r="B6" s="4"/>
      <c r="C6" s="4"/>
      <c r="D6" s="4"/>
      <c r="E6" s="4"/>
      <c r="F6" s="4"/>
      <c r="G6" s="4"/>
    </row>
    <row r="7" spans="1:8" ht="12.75">
      <c r="A7" s="29" t="s">
        <v>0</v>
      </c>
      <c r="B7" s="4"/>
      <c r="C7" s="250">
        <v>118824</v>
      </c>
      <c r="D7" s="137">
        <f>C7/C52</f>
        <v>0.3860763675196705</v>
      </c>
      <c r="E7" s="245">
        <v>137339</v>
      </c>
      <c r="F7" s="91">
        <f>E7/E52</f>
        <v>0.44726215211062115</v>
      </c>
      <c r="G7" s="59">
        <v>139600</v>
      </c>
      <c r="H7" s="106">
        <f>G7/G52</f>
        <v>0.5221092315345</v>
      </c>
    </row>
    <row r="8" spans="1:8" ht="12.75">
      <c r="A8" s="30" t="s">
        <v>1</v>
      </c>
      <c r="B8" s="4"/>
      <c r="C8" s="62">
        <v>6448.8</v>
      </c>
      <c r="D8" s="90">
        <f>C8/C52</f>
        <v>0.02095308421582215</v>
      </c>
      <c r="E8" s="246">
        <v>7974</v>
      </c>
      <c r="F8" s="92">
        <f>E8/E52</f>
        <v>0.02596835859391792</v>
      </c>
      <c r="G8" s="60">
        <v>7965</v>
      </c>
      <c r="H8" s="92">
        <f>G8/G52</f>
        <v>0.029789398489772866</v>
      </c>
    </row>
    <row r="9" spans="1:8" ht="12.75">
      <c r="A9" s="30" t="s">
        <v>124</v>
      </c>
      <c r="B9" s="4"/>
      <c r="C9" s="62">
        <v>15752.2</v>
      </c>
      <c r="D9" s="90">
        <f>C9/C52</f>
        <v>0.051181176836694216</v>
      </c>
      <c r="E9" s="246">
        <v>16268</v>
      </c>
      <c r="F9" s="92">
        <f>E9/E52</f>
        <v>0.05297883842561534</v>
      </c>
      <c r="G9" s="60">
        <v>15980</v>
      </c>
      <c r="H9" s="92">
        <f>G9/G52</f>
        <v>0.05976579885330451</v>
      </c>
    </row>
    <row r="10" spans="1:8" ht="12.75">
      <c r="A10" s="30" t="s">
        <v>12</v>
      </c>
      <c r="B10" s="4"/>
      <c r="C10" s="62">
        <v>5016.2</v>
      </c>
      <c r="D10" s="90">
        <f>C10/C52</f>
        <v>0.016298359546490365</v>
      </c>
      <c r="E10" s="246">
        <v>3258</v>
      </c>
      <c r="F10" s="92">
        <f>E10/E52</f>
        <v>0.010610096852142537</v>
      </c>
      <c r="G10" s="60">
        <v>1677</v>
      </c>
      <c r="H10" s="92">
        <f>G10/G52</f>
        <v>0.006272042845869316</v>
      </c>
    </row>
    <row r="11" spans="1:8" ht="12.75">
      <c r="A11" s="30" t="s">
        <v>3</v>
      </c>
      <c r="B11" s="4"/>
      <c r="C11" s="67">
        <v>12304.2</v>
      </c>
      <c r="D11" s="227">
        <f>C11/C52</f>
        <v>0.039978125978215935</v>
      </c>
      <c r="E11" s="246">
        <v>13855</v>
      </c>
      <c r="F11" s="92">
        <f>E11/E52</f>
        <v>0.0451205929669843</v>
      </c>
      <c r="G11" s="60">
        <v>13855</v>
      </c>
      <c r="H11" s="92">
        <f>G11/G52</f>
        <v>0.05181821921855657</v>
      </c>
    </row>
    <row r="12" spans="1:8" ht="12.75">
      <c r="A12" s="31" t="s">
        <v>4</v>
      </c>
      <c r="B12" s="4"/>
      <c r="C12" s="61">
        <f>SUM(C7:C11)</f>
        <v>158345.40000000002</v>
      </c>
      <c r="D12" s="95">
        <f>C12/C52</f>
        <v>0.5144871140968932</v>
      </c>
      <c r="E12" s="61">
        <f>SUM(E7:E11)</f>
        <v>178694</v>
      </c>
      <c r="F12" s="95">
        <f>E12/E52</f>
        <v>0.5819400389492813</v>
      </c>
      <c r="G12" s="61">
        <f>SUM(G7:G11)</f>
        <v>179077</v>
      </c>
      <c r="H12" s="95">
        <f>G12/G52</f>
        <v>0.6697546909420032</v>
      </c>
    </row>
    <row r="13" spans="1:8" ht="13.5" thickBot="1">
      <c r="A13" s="32"/>
      <c r="C13" s="70"/>
      <c r="D13" s="85"/>
      <c r="E13" s="70"/>
      <c r="F13" s="85"/>
      <c r="G13" s="70"/>
      <c r="H13" s="85"/>
    </row>
    <row r="14" spans="1:8" ht="14.25" customHeight="1" thickBot="1">
      <c r="A14" s="27" t="s">
        <v>6</v>
      </c>
      <c r="B14" s="3"/>
      <c r="C14" s="71"/>
      <c r="D14" s="83"/>
      <c r="E14" s="71"/>
      <c r="F14" s="83"/>
      <c r="G14" s="71"/>
      <c r="H14" s="83"/>
    </row>
    <row r="15" spans="1:8" ht="3.75" customHeight="1">
      <c r="A15" s="33"/>
      <c r="B15" s="4"/>
      <c r="C15" s="71"/>
      <c r="D15" s="83"/>
      <c r="E15" s="71"/>
      <c r="F15" s="83"/>
      <c r="G15" s="71"/>
      <c r="H15" s="83"/>
    </row>
    <row r="16" spans="1:8" ht="12.75">
      <c r="A16" s="29" t="s">
        <v>58</v>
      </c>
      <c r="B16" s="4"/>
      <c r="C16" s="63">
        <v>38967.7</v>
      </c>
      <c r="D16" s="91">
        <f>C16/C52</f>
        <v>0.12661169516761145</v>
      </c>
      <c r="E16" s="63">
        <v>36859</v>
      </c>
      <c r="F16" s="91">
        <f>E16/E52</f>
        <v>0.12003608344785811</v>
      </c>
      <c r="G16" s="63">
        <v>32388</v>
      </c>
      <c r="H16" s="91">
        <f>G16/G52</f>
        <v>0.12113233374598413</v>
      </c>
    </row>
    <row r="17" spans="1:8" ht="12.75">
      <c r="A17" s="30" t="s">
        <v>59</v>
      </c>
      <c r="B17" s="4"/>
      <c r="C17" s="62">
        <v>5444.206</v>
      </c>
      <c r="D17" s="92">
        <f>C17/C52</f>
        <v>0.017689012964626636</v>
      </c>
      <c r="E17" s="62">
        <v>5422</v>
      </c>
      <c r="F17" s="92">
        <f>E17/E52</f>
        <v>0.017657441722626406</v>
      </c>
      <c r="G17" s="62">
        <v>5467</v>
      </c>
      <c r="H17" s="92">
        <f>G17/G52</f>
        <v>0.020446784876784467</v>
      </c>
    </row>
    <row r="18" spans="1:8" ht="12.75">
      <c r="A18" s="30" t="s">
        <v>56</v>
      </c>
      <c r="B18" s="4"/>
      <c r="C18" s="62">
        <v>3663.7</v>
      </c>
      <c r="D18" s="92">
        <f>C18/C52</f>
        <v>0.011903891366069284</v>
      </c>
      <c r="E18" s="62">
        <v>3492</v>
      </c>
      <c r="F18" s="94">
        <f>E18/E52</f>
        <v>0.011372148007268795</v>
      </c>
      <c r="G18" s="62">
        <v>2942</v>
      </c>
      <c r="H18" s="92">
        <f>G18/G52</f>
        <v>0.011003190251966324</v>
      </c>
    </row>
    <row r="19" spans="1:8" ht="12.75">
      <c r="A19" s="30" t="s">
        <v>133</v>
      </c>
      <c r="B19" s="4"/>
      <c r="C19" s="62">
        <v>7957.2</v>
      </c>
      <c r="D19" s="92">
        <f>C19/C52</f>
        <v>0.025854094051938347</v>
      </c>
      <c r="E19" s="62">
        <v>8600</v>
      </c>
      <c r="F19" s="92">
        <f>E19/E52</f>
        <v>0.028007008265324068</v>
      </c>
      <c r="G19" s="62">
        <v>7935</v>
      </c>
      <c r="H19" s="92">
        <f>G19/G52</f>
        <v>0.0296771973655176</v>
      </c>
    </row>
    <row r="20" spans="1:8" ht="12.75">
      <c r="A20" s="34" t="s">
        <v>137</v>
      </c>
      <c r="B20" s="4"/>
      <c r="C20" s="67">
        <v>5474.8</v>
      </c>
      <c r="D20" s="126">
        <f>C20/C52</f>
        <v>0.017788417296982866</v>
      </c>
      <c r="E20" s="67">
        <v>8871</v>
      </c>
      <c r="F20" s="126">
        <f>E20/E52</f>
        <v>0.028889554688568582</v>
      </c>
      <c r="G20" s="67">
        <v>340</v>
      </c>
      <c r="H20" s="92">
        <f>G20/G52</f>
        <v>0.0012716127415596705</v>
      </c>
    </row>
    <row r="21" spans="1:8" ht="12.75">
      <c r="A21" s="31" t="s">
        <v>4</v>
      </c>
      <c r="B21" s="4"/>
      <c r="C21" s="61">
        <f>SUM(C16:C20)</f>
        <v>61507.60599999999</v>
      </c>
      <c r="D21" s="95">
        <f>C21/C52</f>
        <v>0.19984711084722856</v>
      </c>
      <c r="E21" s="61">
        <f>SUM(E16:E20)</f>
        <v>63244</v>
      </c>
      <c r="F21" s="95">
        <f>E21/E52</f>
        <v>0.20596223613164596</v>
      </c>
      <c r="G21" s="61">
        <f>SUM(G16:G20)</f>
        <v>49072</v>
      </c>
      <c r="H21" s="95">
        <f>G21/G52</f>
        <v>0.1835311189818122</v>
      </c>
    </row>
    <row r="22" spans="1:8" ht="13.5" thickBot="1">
      <c r="A22" s="32"/>
      <c r="B22" s="4"/>
      <c r="C22" s="70"/>
      <c r="D22" s="85"/>
      <c r="E22" s="70"/>
      <c r="F22" s="85"/>
      <c r="G22" s="70"/>
      <c r="H22" s="85"/>
    </row>
    <row r="23" spans="1:8" ht="15" customHeight="1" thickBot="1">
      <c r="A23" s="27" t="s">
        <v>13</v>
      </c>
      <c r="B23" s="3"/>
      <c r="C23" s="71"/>
      <c r="D23" s="83"/>
      <c r="E23" s="71"/>
      <c r="F23" s="83"/>
      <c r="G23" s="71"/>
      <c r="H23" s="83"/>
    </row>
    <row r="24" spans="1:8" ht="3.75" customHeight="1">
      <c r="A24" s="35"/>
      <c r="B24" s="3"/>
      <c r="C24" s="71"/>
      <c r="D24" s="83"/>
      <c r="E24" s="71"/>
      <c r="F24" s="83"/>
      <c r="G24" s="71"/>
      <c r="H24" s="83"/>
    </row>
    <row r="25" spans="1:8" ht="12.75">
      <c r="A25" s="29" t="s">
        <v>60</v>
      </c>
      <c r="B25" s="4"/>
      <c r="C25" s="63">
        <v>6636.4</v>
      </c>
      <c r="D25" s="131">
        <f>C25/C52</f>
        <v>0.021562623757890167</v>
      </c>
      <c r="E25" s="63">
        <v>2938</v>
      </c>
      <c r="F25" s="137">
        <f>E25/E52</f>
        <v>0.009567975614363036</v>
      </c>
      <c r="G25" s="245">
        <v>0</v>
      </c>
      <c r="H25" s="91">
        <f>G25/G52</f>
        <v>0</v>
      </c>
    </row>
    <row r="26" spans="1:8" ht="12.75">
      <c r="A26" s="30" t="s">
        <v>74</v>
      </c>
      <c r="B26" s="4"/>
      <c r="C26" s="62">
        <v>45544.4</v>
      </c>
      <c r="D26" s="132">
        <f>C26/C52</f>
        <v>0.1479803449880738</v>
      </c>
      <c r="E26" s="62">
        <v>43308</v>
      </c>
      <c r="F26" s="90">
        <f>E26/E52</f>
        <v>0.1410380830179831</v>
      </c>
      <c r="G26" s="246">
        <v>31306</v>
      </c>
      <c r="H26" s="92">
        <f>G26/G52</f>
        <v>0.11708561319784425</v>
      </c>
    </row>
    <row r="27" spans="1:8" ht="12.75">
      <c r="A27" s="30" t="s">
        <v>57</v>
      </c>
      <c r="B27" s="4"/>
      <c r="C27" s="62">
        <v>0</v>
      </c>
      <c r="D27" s="132"/>
      <c r="E27" s="62"/>
      <c r="F27" s="90"/>
      <c r="G27" s="246"/>
      <c r="H27" s="92"/>
    </row>
    <row r="28" spans="1:8" ht="12.75">
      <c r="A28" s="31" t="s">
        <v>4</v>
      </c>
      <c r="B28" s="4"/>
      <c r="C28" s="252">
        <f>SUM(C25:C26)</f>
        <v>52180.8</v>
      </c>
      <c r="D28" s="133">
        <f>C28/C52</f>
        <v>0.16954296874596397</v>
      </c>
      <c r="E28" s="61">
        <f>SUM(E25:E26)</f>
        <v>46246</v>
      </c>
      <c r="F28" s="89">
        <f>E28/E52</f>
        <v>0.15060605863234613</v>
      </c>
      <c r="G28" s="258">
        <f>SUM(G25:G26)</f>
        <v>31306</v>
      </c>
      <c r="H28" s="95">
        <f>G28/G52</f>
        <v>0.11708561319784425</v>
      </c>
    </row>
    <row r="29" spans="1:8" ht="13.5" customHeight="1">
      <c r="A29" s="32"/>
      <c r="C29" s="70"/>
      <c r="D29" s="85"/>
      <c r="E29" s="70"/>
      <c r="F29" s="85"/>
      <c r="G29" s="70"/>
      <c r="H29" s="85"/>
    </row>
    <row r="30" spans="1:8" ht="14.25" customHeight="1" thickBot="1">
      <c r="A30" s="32"/>
      <c r="B30" s="4"/>
      <c r="C30" s="70"/>
      <c r="D30" s="85"/>
      <c r="E30" s="70"/>
      <c r="F30" s="85"/>
      <c r="G30" s="70"/>
      <c r="H30" s="85"/>
    </row>
    <row r="31" spans="1:8" ht="15" customHeight="1" thickBot="1">
      <c r="A31" s="40" t="s">
        <v>7</v>
      </c>
      <c r="B31" s="5"/>
      <c r="C31" s="237">
        <f>SUM(C28+C21+C12)</f>
        <v>272033.806</v>
      </c>
      <c r="D31" s="228">
        <f>C31/C52</f>
        <v>0.8838771936900857</v>
      </c>
      <c r="E31" s="237">
        <f>SUM(E28+E21+E12)</f>
        <v>288184</v>
      </c>
      <c r="F31" s="134">
        <f>E31/E52</f>
        <v>0.9385083337132734</v>
      </c>
      <c r="G31" s="259">
        <f>SUM(G28+G21+G12)</f>
        <v>259455</v>
      </c>
      <c r="H31" s="135">
        <f>G31/G52</f>
        <v>0.9703714231216597</v>
      </c>
    </row>
    <row r="32" spans="1:8" ht="15" customHeight="1">
      <c r="A32" s="36"/>
      <c r="B32" s="3"/>
      <c r="C32" s="70"/>
      <c r="D32" s="84"/>
      <c r="E32" s="70"/>
      <c r="F32" s="84"/>
      <c r="G32" s="70"/>
      <c r="H32" s="84"/>
    </row>
    <row r="33" spans="1:8" ht="13.5" thickBot="1">
      <c r="A33" s="32"/>
      <c r="C33" s="70"/>
      <c r="D33" s="84"/>
      <c r="E33" s="70"/>
      <c r="F33" s="84"/>
      <c r="G33" s="70"/>
      <c r="H33" s="84"/>
    </row>
    <row r="34" spans="1:8" ht="15" customHeight="1" thickBot="1">
      <c r="A34" s="27" t="s">
        <v>8</v>
      </c>
      <c r="B34" s="3"/>
      <c r="C34" s="71"/>
      <c r="D34" s="87"/>
      <c r="E34" s="71"/>
      <c r="F34" s="87"/>
      <c r="G34" s="71"/>
      <c r="H34" s="87"/>
    </row>
    <row r="35" spans="1:8" ht="5.25" customHeight="1">
      <c r="A35" s="37"/>
      <c r="B35" s="3"/>
      <c r="C35" s="71"/>
      <c r="D35" s="83"/>
      <c r="E35" s="71"/>
      <c r="F35" s="87"/>
      <c r="G35" s="71"/>
      <c r="H35" s="87"/>
    </row>
    <row r="36" spans="1:8" ht="12.75">
      <c r="A36" s="29" t="s">
        <v>9</v>
      </c>
      <c r="B36" s="4"/>
      <c r="C36" s="63">
        <v>6362.7</v>
      </c>
      <c r="D36" s="91">
        <f>C36/C52</f>
        <v>0.020673332858828244</v>
      </c>
      <c r="E36" s="63">
        <v>6610</v>
      </c>
      <c r="F36" s="91">
        <f>E36/E52</f>
        <v>0.0215263168178828</v>
      </c>
      <c r="G36" s="63">
        <v>600</v>
      </c>
      <c r="H36" s="91">
        <f>G36/G52</f>
        <v>0.0022440224851053006</v>
      </c>
    </row>
    <row r="37" spans="1:8" ht="12.75">
      <c r="A37" s="30" t="s">
        <v>10</v>
      </c>
      <c r="B37" s="4"/>
      <c r="C37" s="62">
        <v>3915</v>
      </c>
      <c r="D37" s="92">
        <f>C37/C52</f>
        <v>0.012720401424287264</v>
      </c>
      <c r="E37" s="62">
        <v>4408</v>
      </c>
      <c r="F37" s="92">
        <f>E37/E52</f>
        <v>0.014355220050412615</v>
      </c>
      <c r="G37" s="62">
        <v>500</v>
      </c>
      <c r="H37" s="92">
        <f>G37/G52</f>
        <v>0.0018700187375877506</v>
      </c>
    </row>
    <row r="38" spans="1:8" ht="12.75">
      <c r="A38" s="34" t="s">
        <v>11</v>
      </c>
      <c r="B38" s="4"/>
      <c r="C38" s="67">
        <v>197.1</v>
      </c>
      <c r="D38" s="126">
        <f>C38/C52</f>
        <v>0.0006404064165330829</v>
      </c>
      <c r="E38" s="67">
        <v>80</v>
      </c>
      <c r="F38" s="126">
        <f>E38/E52</f>
        <v>0.000260530309444875</v>
      </c>
      <c r="G38" s="67">
        <v>0</v>
      </c>
      <c r="H38" s="92">
        <f>G38/G52</f>
        <v>0</v>
      </c>
    </row>
    <row r="39" spans="1:8" ht="12.75">
      <c r="A39" s="31" t="s">
        <v>4</v>
      </c>
      <c r="B39" s="4"/>
      <c r="C39" s="61">
        <f>SUM(C36:C38)</f>
        <v>10474.800000000001</v>
      </c>
      <c r="D39" s="95">
        <f>C39/C52</f>
        <v>0.03403414069964859</v>
      </c>
      <c r="E39" s="61">
        <f>SUM(E36:E38)</f>
        <v>11098</v>
      </c>
      <c r="F39" s="95">
        <f>E39/E52</f>
        <v>0.03614206717774029</v>
      </c>
      <c r="G39" s="61">
        <f>SUM(G36:G38)</f>
        <v>1100</v>
      </c>
      <c r="H39" s="95">
        <f>G39/G52</f>
        <v>0.004114041222693051</v>
      </c>
    </row>
    <row r="40" spans="1:8" ht="13.5" thickBot="1">
      <c r="A40" s="32"/>
      <c r="B40" s="4"/>
      <c r="C40" s="70"/>
      <c r="D40" s="85"/>
      <c r="E40" s="70"/>
      <c r="F40" s="85"/>
      <c r="G40" s="70"/>
      <c r="H40" s="85"/>
    </row>
    <row r="41" spans="1:8" ht="14.25" customHeight="1" thickBot="1">
      <c r="A41" s="27" t="s">
        <v>14</v>
      </c>
      <c r="B41" s="3"/>
      <c r="C41" s="71"/>
      <c r="D41" s="83"/>
      <c r="E41" s="71"/>
      <c r="F41" s="83"/>
      <c r="G41" s="71"/>
      <c r="H41" s="85"/>
    </row>
    <row r="42" spans="1:8" ht="3.75" customHeight="1">
      <c r="A42" s="35"/>
      <c r="B42" s="5"/>
      <c r="C42" s="71"/>
      <c r="D42" s="83"/>
      <c r="E42" s="71"/>
      <c r="F42" s="83"/>
      <c r="G42" s="71"/>
      <c r="H42" s="85"/>
    </row>
    <row r="43" spans="1:8" ht="12.75">
      <c r="A43" s="29" t="s">
        <v>15</v>
      </c>
      <c r="B43" s="6"/>
      <c r="C43" s="63">
        <v>0</v>
      </c>
      <c r="D43" s="91">
        <f>C43/C52</f>
        <v>0</v>
      </c>
      <c r="E43" s="63">
        <v>0</v>
      </c>
      <c r="F43" s="91"/>
      <c r="G43" s="63">
        <v>0</v>
      </c>
      <c r="H43" s="91">
        <f>G43/G52</f>
        <v>0</v>
      </c>
    </row>
    <row r="44" spans="1:8" ht="12.75">
      <c r="A44" s="44" t="s">
        <v>61</v>
      </c>
      <c r="B44" s="6"/>
      <c r="C44" s="67">
        <v>25264.7</v>
      </c>
      <c r="D44" s="126">
        <f>C44/C52</f>
        <v>0.08208866561026576</v>
      </c>
      <c r="E44" s="67">
        <v>7784</v>
      </c>
      <c r="F44" s="126">
        <f>E44/E52</f>
        <v>0.02534959910898634</v>
      </c>
      <c r="G44" s="67">
        <v>6822</v>
      </c>
      <c r="H44" s="92">
        <f>G44/G52</f>
        <v>0.02551453565564727</v>
      </c>
    </row>
    <row r="45" spans="1:8" ht="12.75">
      <c r="A45" s="31" t="s">
        <v>4</v>
      </c>
      <c r="B45" s="6"/>
      <c r="C45" s="61">
        <f>SUM(C43:C44)</f>
        <v>25264.7</v>
      </c>
      <c r="D45" s="95">
        <f>C45/C52</f>
        <v>0.08208866561026576</v>
      </c>
      <c r="E45" s="61">
        <f>SUM(E43:E44)</f>
        <v>7784</v>
      </c>
      <c r="F45" s="95">
        <f>E45/E52</f>
        <v>0.02534959910898634</v>
      </c>
      <c r="G45" s="61">
        <f>SUM(G43:G44)</f>
        <v>6822</v>
      </c>
      <c r="H45" s="95">
        <f>G45/G52</f>
        <v>0.02551453565564727</v>
      </c>
    </row>
    <row r="46" spans="1:8" ht="12.75">
      <c r="A46" s="38"/>
      <c r="B46" s="6"/>
      <c r="C46" s="71"/>
      <c r="D46" s="83"/>
      <c r="E46" s="71"/>
      <c r="F46" s="83"/>
      <c r="G46" s="71"/>
      <c r="H46" s="85"/>
    </row>
    <row r="47" spans="1:8" ht="13.5" thickBot="1">
      <c r="A47" s="32"/>
      <c r="B47" s="6"/>
      <c r="C47" s="70"/>
      <c r="D47" s="85"/>
      <c r="E47" s="70"/>
      <c r="F47" s="85"/>
      <c r="G47" s="70"/>
      <c r="H47" s="85"/>
    </row>
    <row r="48" spans="1:8" ht="15" customHeight="1" thickBot="1">
      <c r="A48" s="40" t="s">
        <v>66</v>
      </c>
      <c r="B48" s="5"/>
      <c r="C48" s="237">
        <f>SUM(C45+C39)</f>
        <v>35739.5</v>
      </c>
      <c r="D48" s="135">
        <f>C48/C52</f>
        <v>0.11612280630991435</v>
      </c>
      <c r="E48" s="237">
        <f>SUM(E45+E39)</f>
        <v>18882</v>
      </c>
      <c r="F48" s="138">
        <f>E48/E52</f>
        <v>0.06149166628672663</v>
      </c>
      <c r="G48" s="260">
        <f>SUM(G45+G39)</f>
        <v>7922</v>
      </c>
      <c r="H48" s="135">
        <f>G48/G52</f>
        <v>0.02962857687834032</v>
      </c>
    </row>
    <row r="49" spans="1:8" ht="15" customHeight="1">
      <c r="A49" s="39"/>
      <c r="B49" s="5"/>
      <c r="C49" s="247"/>
      <c r="D49" s="136"/>
      <c r="E49" s="247"/>
      <c r="F49" s="136"/>
      <c r="G49" s="247"/>
      <c r="H49" s="85"/>
    </row>
    <row r="50" spans="1:8" ht="15" customHeight="1">
      <c r="A50" s="39"/>
      <c r="B50" s="5"/>
      <c r="C50" s="247"/>
      <c r="D50" s="136"/>
      <c r="E50" s="247"/>
      <c r="F50" s="136"/>
      <c r="G50" s="247"/>
      <c r="H50" s="85"/>
    </row>
    <row r="51" spans="3:8" ht="13.5" thickBot="1">
      <c r="C51" s="70"/>
      <c r="D51" s="85"/>
      <c r="E51" s="70"/>
      <c r="F51" s="85"/>
      <c r="G51" s="70"/>
      <c r="H51" s="85"/>
    </row>
    <row r="52" spans="1:8" ht="21" customHeight="1" thickBot="1">
      <c r="A52" s="2" t="s">
        <v>16</v>
      </c>
      <c r="B52" s="7"/>
      <c r="C52" s="238">
        <f aca="true" t="shared" si="0" ref="C52:H52">SUM(C48+C31)</f>
        <v>307773.306</v>
      </c>
      <c r="D52" s="139">
        <f t="shared" si="0"/>
        <v>1</v>
      </c>
      <c r="E52" s="248">
        <f t="shared" si="0"/>
        <v>307066</v>
      </c>
      <c r="F52" s="128">
        <f t="shared" si="0"/>
        <v>1</v>
      </c>
      <c r="G52" s="261">
        <f t="shared" si="0"/>
        <v>267377</v>
      </c>
      <c r="H52" s="130">
        <f t="shared" si="0"/>
        <v>1</v>
      </c>
    </row>
    <row r="53" spans="2:8" ht="12.75">
      <c r="B53" s="6"/>
      <c r="C53" s="70"/>
      <c r="D53" s="84"/>
      <c r="E53" s="13"/>
      <c r="F53" s="84"/>
      <c r="G53" s="13"/>
      <c r="H53" s="85"/>
    </row>
    <row r="54" spans="3:8" ht="12.75">
      <c r="C54" s="13"/>
      <c r="D54" s="84"/>
      <c r="E54" s="13"/>
      <c r="F54" s="84"/>
      <c r="G54" s="13"/>
      <c r="H54" s="85"/>
    </row>
    <row r="55" spans="3:8" ht="12.75">
      <c r="C55" s="13"/>
      <c r="D55" s="84"/>
      <c r="E55" s="13"/>
      <c r="F55" s="84"/>
      <c r="G55" s="13"/>
      <c r="H55" s="84"/>
    </row>
    <row r="56" spans="3:8" ht="12.75">
      <c r="C56" s="13"/>
      <c r="D56" s="84"/>
      <c r="E56" s="13"/>
      <c r="F56" s="84"/>
      <c r="G56" s="13"/>
      <c r="H56" s="84"/>
    </row>
    <row r="57" spans="3:8" ht="12.75">
      <c r="C57" s="13"/>
      <c r="D57" s="84"/>
      <c r="E57" s="13"/>
      <c r="F57" s="84"/>
      <c r="G57" s="13"/>
      <c r="H57" s="84"/>
    </row>
    <row r="58" spans="3:8" ht="12.75">
      <c r="C58" s="13"/>
      <c r="D58" s="84"/>
      <c r="E58" s="13"/>
      <c r="F58" s="84"/>
      <c r="G58" s="13"/>
      <c r="H58" s="84"/>
    </row>
    <row r="59" spans="3:7" ht="12.75">
      <c r="C59" s="13"/>
      <c r="D59" s="84"/>
      <c r="E59" s="13"/>
      <c r="F59" s="84"/>
      <c r="G59" s="13"/>
    </row>
    <row r="60" spans="3:7" ht="12.75">
      <c r="C60" s="13"/>
      <c r="D60" s="84"/>
      <c r="E60" s="13"/>
      <c r="F60" s="84"/>
      <c r="G60" s="13"/>
    </row>
    <row r="61" spans="4:6" ht="12.75">
      <c r="D61" s="84"/>
      <c r="F61" s="84"/>
    </row>
    <row r="62" spans="4:6" ht="12.75">
      <c r="D62" s="84"/>
      <c r="F62" s="84"/>
    </row>
    <row r="63" ht="12.75">
      <c r="F63" s="84"/>
    </row>
    <row r="64" ht="12.75">
      <c r="F64" s="84"/>
    </row>
    <row r="65" ht="12.75">
      <c r="F65" s="84"/>
    </row>
    <row r="66" ht="12.75">
      <c r="F66" s="84"/>
    </row>
    <row r="67" ht="12.75">
      <c r="F67" s="84"/>
    </row>
    <row r="68" ht="12.75">
      <c r="F68" s="84"/>
    </row>
    <row r="69" ht="12.75">
      <c r="F69" s="84"/>
    </row>
    <row r="70" ht="12.75">
      <c r="F70" s="8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7">
      <selection activeCell="J16" sqref="J16"/>
    </sheetView>
  </sheetViews>
  <sheetFormatPr defaultColWidth="9.140625" defaultRowHeight="12.75"/>
  <cols>
    <col min="1" max="1" width="43.421875" style="0" customWidth="1"/>
    <col min="2" max="2" width="0.85546875" style="0" customWidth="1"/>
    <col min="3" max="3" width="9.28125" style="0" customWidth="1"/>
    <col min="4" max="4" width="6.7109375" style="0" customWidth="1"/>
    <col min="5" max="5" width="8.140625" style="0" customWidth="1"/>
    <col min="6" max="6" width="7.140625" style="0" customWidth="1"/>
    <col min="7" max="7" width="8.57421875" style="0" customWidth="1"/>
    <col min="8" max="8" width="6.7109375" style="0" customWidth="1"/>
  </cols>
  <sheetData>
    <row r="1" spans="1:4" ht="18.75" thickBot="1">
      <c r="A1" s="8" t="s">
        <v>20</v>
      </c>
      <c r="B1" s="9"/>
      <c r="C1" s="10"/>
      <c r="D1" s="6"/>
    </row>
    <row r="2" ht="13.5" thickBot="1"/>
    <row r="3" spans="1:8" ht="15.75">
      <c r="A3" s="7"/>
      <c r="B3" s="7"/>
      <c r="C3" s="17">
        <v>2012</v>
      </c>
      <c r="D3" s="18" t="s">
        <v>62</v>
      </c>
      <c r="E3" s="19">
        <v>2013</v>
      </c>
      <c r="F3" s="18" t="s">
        <v>62</v>
      </c>
      <c r="G3" s="20">
        <v>2014</v>
      </c>
      <c r="H3" s="21" t="s">
        <v>62</v>
      </c>
    </row>
    <row r="4" spans="1:8" ht="13.5" thickBot="1">
      <c r="A4" s="4"/>
      <c r="B4" s="4"/>
      <c r="C4" s="22" t="s">
        <v>18</v>
      </c>
      <c r="D4" s="23" t="s">
        <v>72</v>
      </c>
      <c r="E4" s="24" t="s">
        <v>71</v>
      </c>
      <c r="F4" s="23" t="s">
        <v>72</v>
      </c>
      <c r="G4" s="25" t="s">
        <v>65</v>
      </c>
      <c r="H4" s="26" t="s">
        <v>72</v>
      </c>
    </row>
    <row r="5" spans="1:8" ht="15.75" thickBot="1">
      <c r="A5" s="54" t="s">
        <v>21</v>
      </c>
      <c r="B5" s="3"/>
      <c r="C5" s="48"/>
      <c r="D5" s="48"/>
      <c r="E5" s="48"/>
      <c r="F5" s="48"/>
      <c r="G5" s="48"/>
      <c r="H5" s="46"/>
    </row>
    <row r="6" spans="1:8" ht="12.75">
      <c r="A6" s="43"/>
      <c r="B6" s="4"/>
      <c r="C6" s="57"/>
      <c r="D6" s="57"/>
      <c r="E6" s="48"/>
      <c r="F6" s="48"/>
      <c r="G6" s="48"/>
      <c r="H6" s="46"/>
    </row>
    <row r="7" spans="1:8" ht="24">
      <c r="A7" s="256" t="s">
        <v>141</v>
      </c>
      <c r="B7" s="4"/>
      <c r="C7" s="59">
        <v>49425.1</v>
      </c>
      <c r="D7" s="122">
        <f>C7/C57</f>
        <v>0.17250910273808126</v>
      </c>
      <c r="E7" s="59">
        <v>49806</v>
      </c>
      <c r="F7" s="122">
        <f>E7/E57</f>
        <v>0.14667589415870305</v>
      </c>
      <c r="G7" s="59">
        <v>50280</v>
      </c>
      <c r="H7" s="122">
        <f>G7/G57</f>
        <v>0.1854139273737924</v>
      </c>
    </row>
    <row r="8" spans="1:8" ht="12.75">
      <c r="A8" s="30" t="s">
        <v>22</v>
      </c>
      <c r="B8" s="4"/>
      <c r="C8" s="60">
        <v>9942</v>
      </c>
      <c r="D8" s="123">
        <f>C8/C57</f>
        <v>0.03470069862118648</v>
      </c>
      <c r="E8" s="60">
        <v>9985</v>
      </c>
      <c r="F8" s="123">
        <f>E8/E57</f>
        <v>0.029405268505293538</v>
      </c>
      <c r="G8" s="60">
        <v>10122</v>
      </c>
      <c r="H8" s="123">
        <f>G8/G57</f>
        <v>0.037326168911645315</v>
      </c>
    </row>
    <row r="9" spans="1:8" ht="12.75">
      <c r="A9" s="30" t="s">
        <v>24</v>
      </c>
      <c r="B9" s="4"/>
      <c r="C9" s="60">
        <v>1552</v>
      </c>
      <c r="D9" s="123">
        <f>C9/C57</f>
        <v>0.005416966833643273</v>
      </c>
      <c r="E9" s="60">
        <v>1546</v>
      </c>
      <c r="F9" s="92">
        <f>E9/E57</f>
        <v>0.004552883836673391</v>
      </c>
      <c r="G9" s="60">
        <v>1038</v>
      </c>
      <c r="H9" s="92">
        <f>G9/G57</f>
        <v>0.0038277576892202965</v>
      </c>
    </row>
    <row r="10" spans="1:8" ht="12.75">
      <c r="A10" s="30" t="s">
        <v>23</v>
      </c>
      <c r="B10" s="4"/>
      <c r="C10" s="60">
        <v>388.8</v>
      </c>
      <c r="D10" s="123">
        <f>C10/C57</f>
        <v>0.0013570339593559951</v>
      </c>
      <c r="E10" s="60">
        <v>400</v>
      </c>
      <c r="F10" s="92">
        <f>E10/E57</f>
        <v>0.0011779777067718994</v>
      </c>
      <c r="G10" s="60">
        <v>400</v>
      </c>
      <c r="H10" s="92">
        <f>G10/G57</f>
        <v>0.001475051132647513</v>
      </c>
    </row>
    <row r="11" spans="1:8" ht="12.75">
      <c r="A11" s="234" t="s">
        <v>70</v>
      </c>
      <c r="B11" s="4"/>
      <c r="C11" s="61">
        <f>SUM(C7:C10)</f>
        <v>61307.9</v>
      </c>
      <c r="D11" s="95">
        <f>C11/C57</f>
        <v>0.21398380215226703</v>
      </c>
      <c r="E11" s="61">
        <f>SUM(E7:E10)</f>
        <v>61737</v>
      </c>
      <c r="F11" s="95">
        <f>E11/E57</f>
        <v>0.18181202420744189</v>
      </c>
      <c r="G11" s="61">
        <f>SUM(G7:G10)</f>
        <v>61840</v>
      </c>
      <c r="H11" s="95">
        <f>G11/G57</f>
        <v>0.22804290510730552</v>
      </c>
    </row>
    <row r="12" spans="1:8" ht="4.5" customHeight="1">
      <c r="A12" s="44"/>
      <c r="B12" s="4"/>
      <c r="C12" s="62"/>
      <c r="D12" s="92"/>
      <c r="E12" s="62"/>
      <c r="F12" s="92"/>
      <c r="G12" s="62"/>
      <c r="H12" s="92"/>
    </row>
    <row r="13" spans="1:8" ht="12.75" customHeight="1">
      <c r="A13" s="44"/>
      <c r="B13" s="4"/>
      <c r="C13" s="62"/>
      <c r="D13" s="92"/>
      <c r="E13" s="62"/>
      <c r="F13" s="92"/>
      <c r="G13" s="62"/>
      <c r="H13" s="92"/>
    </row>
    <row r="14" spans="1:8" ht="12.75">
      <c r="A14" s="30" t="s">
        <v>25</v>
      </c>
      <c r="B14" s="4"/>
      <c r="C14" s="62">
        <v>5045</v>
      </c>
      <c r="D14" s="92">
        <f>C14/C57</f>
        <v>0.017608632523022107</v>
      </c>
      <c r="E14" s="62">
        <v>5714</v>
      </c>
      <c r="F14" s="92">
        <f>E14/E57</f>
        <v>0.016827411541236584</v>
      </c>
      <c r="G14" s="62">
        <v>5279</v>
      </c>
      <c r="H14" s="92">
        <f>G14/G57</f>
        <v>0.019466987323115553</v>
      </c>
    </row>
    <row r="15" spans="1:8" ht="4.5" customHeight="1">
      <c r="A15" s="30"/>
      <c r="B15" s="4"/>
      <c r="C15" s="62"/>
      <c r="D15" s="92"/>
      <c r="E15" s="62"/>
      <c r="F15" s="92"/>
      <c r="G15" s="62"/>
      <c r="H15" s="92"/>
    </row>
    <row r="16" spans="1:8" ht="12.75">
      <c r="A16" s="30" t="s">
        <v>26</v>
      </c>
      <c r="B16" s="4"/>
      <c r="C16" s="62">
        <v>8100.6</v>
      </c>
      <c r="D16" s="92">
        <f>C16/C57</f>
        <v>0.02827363500812545</v>
      </c>
      <c r="E16" s="62">
        <v>9227</v>
      </c>
      <c r="F16" s="94">
        <f>E16/E57</f>
        <v>0.02717300075096079</v>
      </c>
      <c r="G16" s="62">
        <v>7930</v>
      </c>
      <c r="H16" s="92">
        <f>G16/G57</f>
        <v>0.029242888704736944</v>
      </c>
    </row>
    <row r="17" spans="1:8" ht="5.25" customHeight="1">
      <c r="A17" s="30"/>
      <c r="B17" s="4"/>
      <c r="C17" s="62"/>
      <c r="D17" s="92"/>
      <c r="E17" s="62"/>
      <c r="F17" s="92"/>
      <c r="G17" s="62"/>
      <c r="H17" s="92"/>
    </row>
    <row r="18" spans="1:8" ht="12.75">
      <c r="A18" s="30" t="s">
        <v>27</v>
      </c>
      <c r="B18" s="4"/>
      <c r="C18" s="62">
        <v>42768.7</v>
      </c>
      <c r="D18" s="92">
        <f>C18/C57</f>
        <v>0.1492761787487365</v>
      </c>
      <c r="E18" s="62">
        <v>46177</v>
      </c>
      <c r="F18" s="92">
        <f>E18/E57</f>
        <v>0.13598869141401498</v>
      </c>
      <c r="G18" s="62">
        <v>45496</v>
      </c>
      <c r="H18" s="92">
        <f>G18/G57</f>
        <v>0.16777231582732813</v>
      </c>
    </row>
    <row r="19" spans="1:8" ht="14.25" customHeight="1">
      <c r="A19" s="30" t="s">
        <v>75</v>
      </c>
      <c r="B19" s="4"/>
      <c r="C19" s="62">
        <v>15209</v>
      </c>
      <c r="D19" s="92">
        <f>C19/C57</f>
        <v>0.05308418078149519</v>
      </c>
      <c r="E19" s="62">
        <v>22313</v>
      </c>
      <c r="F19" s="92">
        <f>E19/E57</f>
        <v>0.06571054142800348</v>
      </c>
      <c r="G19" s="62">
        <v>11559</v>
      </c>
      <c r="H19" s="92">
        <f>G19/G57</f>
        <v>0.04262529010568151</v>
      </c>
    </row>
    <row r="20" spans="1:8" ht="3.75" customHeight="1">
      <c r="A20" s="30"/>
      <c r="B20" s="4"/>
      <c r="C20" s="62"/>
      <c r="D20" s="92"/>
      <c r="E20" s="62"/>
      <c r="F20" s="92"/>
      <c r="G20" s="62"/>
      <c r="H20" s="92"/>
    </row>
    <row r="21" spans="1:8" ht="12" customHeight="1">
      <c r="A21" s="30" t="s">
        <v>30</v>
      </c>
      <c r="B21" s="4"/>
      <c r="C21" s="62">
        <v>12304.2</v>
      </c>
      <c r="D21" s="92">
        <f>C21/C57</f>
        <v>0.04294551759955771</v>
      </c>
      <c r="E21" s="62">
        <v>13855</v>
      </c>
      <c r="F21" s="92">
        <f>E21/E57</f>
        <v>0.040802202818311664</v>
      </c>
      <c r="G21" s="62">
        <v>13855</v>
      </c>
      <c r="H21" s="92">
        <f>G21/G57</f>
        <v>0.05109208360707823</v>
      </c>
    </row>
    <row r="22" spans="1:8" ht="3.75" customHeight="1">
      <c r="A22" s="30"/>
      <c r="B22" s="4"/>
      <c r="C22" s="62"/>
      <c r="D22" s="92"/>
      <c r="E22" s="62"/>
      <c r="F22" s="92"/>
      <c r="G22" s="62"/>
      <c r="H22" s="92"/>
    </row>
    <row r="23" spans="1:8" ht="12.75" customHeight="1">
      <c r="A23" s="30" t="s">
        <v>130</v>
      </c>
      <c r="B23" s="4"/>
      <c r="C23" s="62">
        <v>2428</v>
      </c>
      <c r="D23" s="92">
        <f>C23/C57</f>
        <v>0.008474481618612027</v>
      </c>
      <c r="E23" s="62">
        <v>-3583</v>
      </c>
      <c r="F23" s="94">
        <f>E23/E57</f>
        <v>-0.010551735308409289</v>
      </c>
      <c r="G23" s="62">
        <v>1476</v>
      </c>
      <c r="H23" s="92">
        <f>G23/G57</f>
        <v>0.005442938679469323</v>
      </c>
    </row>
    <row r="24" spans="1:8" ht="5.25" customHeight="1">
      <c r="A24" s="30"/>
      <c r="B24" s="4"/>
      <c r="C24" s="62"/>
      <c r="D24" s="92"/>
      <c r="E24" s="62"/>
      <c r="F24" s="92"/>
      <c r="G24" s="62"/>
      <c r="H24" s="92"/>
    </row>
    <row r="25" spans="1:8" ht="12.75">
      <c r="A25" s="30" t="s">
        <v>140</v>
      </c>
      <c r="B25" s="4"/>
      <c r="C25" s="62">
        <v>2062.8</v>
      </c>
      <c r="D25" s="92">
        <f>C25/C57</f>
        <v>0.007199819062138753</v>
      </c>
      <c r="E25" s="62">
        <v>6183</v>
      </c>
      <c r="F25" s="92">
        <f>E25/E57</f>
        <v>0.018208590402426634</v>
      </c>
      <c r="G25" s="62">
        <v>9815</v>
      </c>
      <c r="H25" s="92">
        <f>G25/G57</f>
        <v>0.03619406716733835</v>
      </c>
    </row>
    <row r="26" spans="1:8" ht="12.75">
      <c r="A26" s="30" t="s">
        <v>150</v>
      </c>
      <c r="B26" s="4"/>
      <c r="C26" s="62"/>
      <c r="D26" s="92"/>
      <c r="E26" s="62"/>
      <c r="F26" s="92"/>
      <c r="G26" s="62"/>
      <c r="H26" s="92"/>
    </row>
    <row r="27" spans="1:8" ht="4.5" customHeight="1">
      <c r="A27" s="44"/>
      <c r="B27" s="4"/>
      <c r="C27" s="62"/>
      <c r="D27" s="92"/>
      <c r="E27" s="62"/>
      <c r="F27" s="92"/>
      <c r="G27" s="62"/>
      <c r="H27" s="92"/>
    </row>
    <row r="28" spans="1:8" ht="12.75">
      <c r="A28" s="233" t="s">
        <v>69</v>
      </c>
      <c r="B28" s="4"/>
      <c r="C28" s="63"/>
      <c r="D28" s="86"/>
      <c r="E28" s="63"/>
      <c r="F28" s="86"/>
      <c r="G28" s="63"/>
      <c r="H28" s="91"/>
    </row>
    <row r="29" spans="1:8" ht="12.75">
      <c r="A29" s="30" t="s">
        <v>28</v>
      </c>
      <c r="B29" s="4"/>
      <c r="C29" s="60">
        <v>30133</v>
      </c>
      <c r="D29" s="83">
        <f>C29/C57</f>
        <v>0.1051736221637711</v>
      </c>
      <c r="E29" s="60">
        <v>29684</v>
      </c>
      <c r="F29" s="83">
        <f>E29/E57</f>
        <v>0.08741772561954265</v>
      </c>
      <c r="G29" s="60">
        <v>29771</v>
      </c>
      <c r="H29" s="92">
        <f>G29/G57</f>
        <v>0.10978436817512277</v>
      </c>
    </row>
    <row r="30" spans="1:8" ht="12.75">
      <c r="A30" s="30" t="s">
        <v>142</v>
      </c>
      <c r="B30" s="4"/>
      <c r="C30" s="60">
        <v>22001.6</v>
      </c>
      <c r="D30" s="83">
        <f>C30/C57</f>
        <v>0.07679248549425634</v>
      </c>
      <c r="E30" s="60">
        <v>21073</v>
      </c>
      <c r="F30" s="83">
        <f>E30/E57</f>
        <v>0.06205881053701059</v>
      </c>
      <c r="G30" s="60">
        <v>21181.4</v>
      </c>
      <c r="H30" s="92">
        <f>G30/G57</f>
        <v>0.07810912015265009</v>
      </c>
    </row>
    <row r="31" spans="1:8" ht="12.75">
      <c r="A31" s="30" t="s">
        <v>29</v>
      </c>
      <c r="B31" s="4"/>
      <c r="C31" s="60">
        <v>4786.4</v>
      </c>
      <c r="D31" s="83">
        <f>C31/C57</f>
        <v>0.01670603740499366</v>
      </c>
      <c r="E31" s="60">
        <v>4797</v>
      </c>
      <c r="F31" s="83">
        <f>E31/E57</f>
        <v>0.014126897648462002</v>
      </c>
      <c r="G31" s="60">
        <v>4801.5</v>
      </c>
      <c r="H31" s="92">
        <f>G31/G57</f>
        <v>0.017706145033517584</v>
      </c>
    </row>
    <row r="32" spans="1:8" ht="12.75">
      <c r="A32" s="30" t="s">
        <v>73</v>
      </c>
      <c r="B32" s="4"/>
      <c r="C32" s="60">
        <v>9139.3</v>
      </c>
      <c r="D32" s="83">
        <f>C32/C57</f>
        <v>0.03189902382906956</v>
      </c>
      <c r="E32" s="60">
        <v>10259</v>
      </c>
      <c r="F32" s="83">
        <f>E32/E57</f>
        <v>0.03021218323443229</v>
      </c>
      <c r="G32" s="60">
        <v>6137</v>
      </c>
      <c r="H32" s="92">
        <f>G32/G57</f>
        <v>0.022630972002644467</v>
      </c>
    </row>
    <row r="33" spans="1:8" ht="12.75">
      <c r="A33" s="30" t="s">
        <v>145</v>
      </c>
      <c r="B33" s="4"/>
      <c r="C33" s="60">
        <v>5008.8</v>
      </c>
      <c r="D33" s="83">
        <f>C33/C57</f>
        <v>0.01748228316775285</v>
      </c>
      <c r="E33" s="60">
        <v>3796</v>
      </c>
      <c r="F33" s="83">
        <f>E33/E57</f>
        <v>0.011179008437265325</v>
      </c>
      <c r="G33" s="60">
        <v>487.14</v>
      </c>
      <c r="H33" s="92">
        <f>G33/G57</f>
        <v>0.0017963910218947736</v>
      </c>
    </row>
    <row r="34" spans="1:8" ht="12.75">
      <c r="A34" s="30" t="s">
        <v>144</v>
      </c>
      <c r="B34" s="4"/>
      <c r="C34" s="60">
        <v>6623.2</v>
      </c>
      <c r="D34" s="83">
        <f>C34/C57</f>
        <v>0.023117045575119927</v>
      </c>
      <c r="E34" s="60">
        <v>2938</v>
      </c>
      <c r="F34" s="83">
        <f>E34/E57</f>
        <v>0.008652246256239601</v>
      </c>
      <c r="G34" s="60">
        <v>0</v>
      </c>
      <c r="H34" s="92">
        <f>G34/G57</f>
        <v>0</v>
      </c>
    </row>
    <row r="35" spans="1:8" ht="12.75">
      <c r="A35" s="30" t="s">
        <v>143</v>
      </c>
      <c r="B35" s="4"/>
      <c r="C35" s="60">
        <v>14463</v>
      </c>
      <c r="D35" s="83">
        <f>C35/C57</f>
        <v>0.05048040677511769</v>
      </c>
      <c r="E35" s="60">
        <v>12425</v>
      </c>
      <c r="F35" s="83">
        <f>E35/E57</f>
        <v>0.03659093251660212</v>
      </c>
      <c r="G35" s="60">
        <v>4120</v>
      </c>
      <c r="H35" s="92">
        <f>G35/G57</f>
        <v>0.015193026666269384</v>
      </c>
    </row>
    <row r="36" spans="1:8" ht="3" customHeight="1">
      <c r="A36" s="45"/>
      <c r="B36" s="52"/>
      <c r="C36" s="64"/>
      <c r="D36" s="88"/>
      <c r="E36" s="64"/>
      <c r="F36" s="88"/>
      <c r="G36" s="65"/>
      <c r="H36" s="129"/>
    </row>
    <row r="37" spans="1:8" ht="12.75">
      <c r="A37" s="232" t="s">
        <v>123</v>
      </c>
      <c r="B37" s="4"/>
      <c r="C37" s="66">
        <v>2742.8</v>
      </c>
      <c r="D37" s="124">
        <f>C37/C57</f>
        <v>0.009573232365539155</v>
      </c>
      <c r="E37" s="66">
        <v>906</v>
      </c>
      <c r="F37" s="124">
        <f>E37/E57</f>
        <v>0.002668119505838352</v>
      </c>
      <c r="G37" s="67">
        <v>873</v>
      </c>
      <c r="H37" s="126">
        <f>G37/G57</f>
        <v>0.0032192990970031973</v>
      </c>
    </row>
    <row r="38" spans="1:8" ht="2.25" customHeight="1">
      <c r="A38" s="49"/>
      <c r="B38" s="4"/>
      <c r="C38" s="67"/>
      <c r="D38" s="124"/>
      <c r="E38" s="66"/>
      <c r="F38" s="124"/>
      <c r="G38" s="67"/>
      <c r="H38" s="126"/>
    </row>
    <row r="39" spans="1:8" ht="15.75">
      <c r="A39" s="55" t="s">
        <v>4</v>
      </c>
      <c r="B39" s="4"/>
      <c r="C39" s="61">
        <f>SUM(C37+C35+C34+C33+C31+C30+C29+C25+C23+C21+C19+C18+C16+C14+C11+C32)</f>
        <v>244124.3</v>
      </c>
      <c r="D39" s="95">
        <f>C39/C57</f>
        <v>0.852070384269575</v>
      </c>
      <c r="E39" s="68">
        <f>SUM(E37+E35+E34+E33+E31+E30+E29+E25+E23+E21+E19+E18+E16+E14+E11+E32)</f>
        <v>247501</v>
      </c>
      <c r="F39" s="95">
        <f>E39/E57</f>
        <v>0.7288766510093796</v>
      </c>
      <c r="G39" s="61">
        <f>SUM(G37+G35+G34+G33+G31+G30+G29+G25+G23+G21+G19+G18+G16+G14+G11+G32)</f>
        <v>224621.04</v>
      </c>
      <c r="H39" s="95">
        <f>G39/G57</f>
        <v>0.8283187986711559</v>
      </c>
    </row>
    <row r="40" spans="1:8" ht="13.5" thickBot="1">
      <c r="A40" s="46"/>
      <c r="C40" s="70"/>
      <c r="D40" s="85"/>
      <c r="E40" s="58"/>
      <c r="F40" s="85"/>
      <c r="G40" s="13"/>
      <c r="H40" s="85"/>
    </row>
    <row r="41" spans="1:8" ht="13.5" thickBot="1">
      <c r="A41" s="42" t="s">
        <v>31</v>
      </c>
      <c r="B41" s="3"/>
      <c r="C41" s="71"/>
      <c r="D41" s="83"/>
      <c r="E41" s="14"/>
      <c r="F41" s="83"/>
      <c r="G41" s="14"/>
      <c r="H41" s="85"/>
    </row>
    <row r="42" spans="1:8" ht="12.75">
      <c r="A42" s="47"/>
      <c r="B42" s="4"/>
      <c r="C42" s="71"/>
      <c r="D42" s="83"/>
      <c r="E42" s="14"/>
      <c r="F42" s="83"/>
      <c r="G42" s="14"/>
      <c r="H42" s="85"/>
    </row>
    <row r="43" spans="1:8" ht="12.75">
      <c r="A43" s="29" t="s">
        <v>32</v>
      </c>
      <c r="B43" s="4"/>
      <c r="C43" s="63">
        <v>1913</v>
      </c>
      <c r="D43" s="91">
        <f>C43/C57</f>
        <v>0.0066769700726543695</v>
      </c>
      <c r="E43" s="63">
        <v>2061</v>
      </c>
      <c r="F43" s="91">
        <f>E43/E57</f>
        <v>0.006069530134142211</v>
      </c>
      <c r="G43" s="11">
        <v>0</v>
      </c>
      <c r="H43" s="91">
        <f>G43/G57</f>
        <v>0</v>
      </c>
    </row>
    <row r="44" spans="1:8" ht="12.75">
      <c r="A44" s="30" t="s">
        <v>33</v>
      </c>
      <c r="B44" s="4"/>
      <c r="C44" s="62">
        <v>29877.9</v>
      </c>
      <c r="D44" s="92">
        <f>C44/C57</f>
        <v>0.1042832431436278</v>
      </c>
      <c r="E44" s="62">
        <v>81966</v>
      </c>
      <c r="F44" s="92">
        <f>E44/E57</f>
        <v>0.24138530178316375</v>
      </c>
      <c r="G44" s="12">
        <v>42247</v>
      </c>
      <c r="H44" s="92">
        <f>G44/G57</f>
        <v>0.1557912130023987</v>
      </c>
    </row>
    <row r="45" spans="1:8" ht="12.75">
      <c r="A45" s="30" t="s">
        <v>34</v>
      </c>
      <c r="B45" s="4"/>
      <c r="C45" s="62">
        <v>352.4</v>
      </c>
      <c r="D45" s="92">
        <f>C45/C57</f>
        <v>0.001229986541350444</v>
      </c>
      <c r="E45" s="62">
        <v>200</v>
      </c>
      <c r="F45" s="92">
        <f>E45/E57</f>
        <v>0.0005889888533859497</v>
      </c>
      <c r="G45" s="12">
        <v>750</v>
      </c>
      <c r="H45" s="92">
        <f>G45/G57</f>
        <v>0.002765720873714087</v>
      </c>
    </row>
    <row r="46" spans="1:8" ht="12.75">
      <c r="A46" s="30" t="s">
        <v>76</v>
      </c>
      <c r="B46" s="4"/>
      <c r="C46" s="62">
        <v>9463.4</v>
      </c>
      <c r="D46" s="92">
        <f>C46/C57</f>
        <v>0.033030234493234376</v>
      </c>
      <c r="E46" s="62">
        <v>961</v>
      </c>
      <c r="F46" s="92">
        <f>E46/E57</f>
        <v>0.0028300914405194884</v>
      </c>
      <c r="G46" s="12">
        <v>144</v>
      </c>
      <c r="H46" s="92">
        <f>G46/G57</f>
        <v>0.0005310184077531047</v>
      </c>
    </row>
    <row r="47" spans="1:8" ht="12.75">
      <c r="A47" s="30" t="s">
        <v>77</v>
      </c>
      <c r="B47" s="4"/>
      <c r="C47" s="62">
        <v>302.2</v>
      </c>
      <c r="D47" s="92">
        <f>C47/C57</f>
        <v>0.001054772794540591</v>
      </c>
      <c r="E47" s="62">
        <v>1342</v>
      </c>
      <c r="F47" s="92">
        <f>E47/E57</f>
        <v>0.003952115206219723</v>
      </c>
      <c r="G47" s="12">
        <v>3065</v>
      </c>
      <c r="H47" s="92">
        <f>G47/G57</f>
        <v>0.011302579303911568</v>
      </c>
    </row>
    <row r="48" spans="1:8" ht="12.75">
      <c r="A48" s="231" t="s">
        <v>38</v>
      </c>
      <c r="B48" s="4"/>
      <c r="C48" s="244">
        <f>SUM(C43:C47)</f>
        <v>41908.9</v>
      </c>
      <c r="D48" s="125">
        <f>C48/C57</f>
        <v>0.14627520704540758</v>
      </c>
      <c r="E48" s="244">
        <f>SUM(E43:E47)</f>
        <v>86530</v>
      </c>
      <c r="F48" s="125">
        <f>E48/E57</f>
        <v>0.2548260274174311</v>
      </c>
      <c r="G48" s="56">
        <f>SUM(G43:G47)</f>
        <v>46206</v>
      </c>
      <c r="H48" s="125">
        <f>G48/G57</f>
        <v>0.17039053158777748</v>
      </c>
    </row>
    <row r="49" spans="1:8" ht="4.5" customHeight="1">
      <c r="A49" s="30"/>
      <c r="B49" s="4"/>
      <c r="C49" s="62"/>
      <c r="D49" s="92"/>
      <c r="E49" s="62"/>
      <c r="F49" s="92"/>
      <c r="G49" s="12"/>
      <c r="H49" s="92"/>
    </row>
    <row r="50" spans="1:8" ht="12.75">
      <c r="A50" s="30" t="s">
        <v>35</v>
      </c>
      <c r="B50" s="4"/>
      <c r="C50" s="62">
        <v>464</v>
      </c>
      <c r="D50" s="92">
        <f>C50/C57</f>
        <v>0.001619505548202628</v>
      </c>
      <c r="E50" s="62">
        <v>329</v>
      </c>
      <c r="F50" s="92">
        <f>E50/E57</f>
        <v>0.0009688866638198873</v>
      </c>
      <c r="G50" s="12">
        <v>350</v>
      </c>
      <c r="H50" s="92">
        <f>G50/G57</f>
        <v>0.001290669741066574</v>
      </c>
    </row>
    <row r="51" spans="1:8" ht="12.75">
      <c r="A51" s="30" t="s">
        <v>36</v>
      </c>
      <c r="B51" s="4"/>
      <c r="C51" s="62">
        <v>10</v>
      </c>
      <c r="D51" s="92">
        <f>C51/C57</f>
        <v>3.490313681471181E-05</v>
      </c>
      <c r="E51" s="62">
        <v>5205</v>
      </c>
      <c r="F51" s="92">
        <f>E51/E57</f>
        <v>0.01532843490936934</v>
      </c>
      <c r="G51" s="12">
        <v>0</v>
      </c>
      <c r="H51" s="92">
        <f>G51/G57</f>
        <v>0</v>
      </c>
    </row>
    <row r="52" spans="1:8" ht="12.75">
      <c r="A52" s="231" t="s">
        <v>37</v>
      </c>
      <c r="B52" s="4"/>
      <c r="C52" s="244">
        <f>SUM(C50:C51)</f>
        <v>474</v>
      </c>
      <c r="D52" s="125">
        <f>C52/C57</f>
        <v>0.0016544086850173397</v>
      </c>
      <c r="E52" s="244">
        <f>SUM(E50:E51)</f>
        <v>5534</v>
      </c>
      <c r="F52" s="125">
        <f>E52/E57</f>
        <v>0.01629732157318923</v>
      </c>
      <c r="G52" s="56">
        <f>SUM(G50:G51)</f>
        <v>350</v>
      </c>
      <c r="H52" s="125">
        <f>G52/G57</f>
        <v>0.001290669741066574</v>
      </c>
    </row>
    <row r="53" spans="1:8" ht="12.75">
      <c r="A53" s="44"/>
      <c r="B53" s="4"/>
      <c r="C53" s="67"/>
      <c r="D53" s="126"/>
      <c r="E53" s="67"/>
      <c r="F53" s="126"/>
      <c r="G53" s="15"/>
      <c r="H53" s="92"/>
    </row>
    <row r="54" spans="1:8" ht="12.75">
      <c r="A54" s="1" t="s">
        <v>4</v>
      </c>
      <c r="B54" s="4"/>
      <c r="C54" s="61">
        <f>SUM(C52+C48)</f>
        <v>42382.9</v>
      </c>
      <c r="D54" s="95">
        <f>C54/C57</f>
        <v>0.14792961573042493</v>
      </c>
      <c r="E54" s="61">
        <f>SUM(E52+E48)</f>
        <v>92064</v>
      </c>
      <c r="F54" s="95">
        <f>E54/E57</f>
        <v>0.27112334899062035</v>
      </c>
      <c r="G54" s="16">
        <f>SUM(G52+G48)</f>
        <v>46556</v>
      </c>
      <c r="H54" s="95">
        <f>G54/G57</f>
        <v>0.17168120132884404</v>
      </c>
    </row>
    <row r="55" spans="1:8" ht="12.75">
      <c r="A55" s="46"/>
      <c r="B55" s="4"/>
      <c r="C55" s="70"/>
      <c r="D55" s="85"/>
      <c r="E55" s="13"/>
      <c r="F55" s="85"/>
      <c r="G55" s="13"/>
      <c r="H55" s="85"/>
    </row>
    <row r="56" spans="1:8" ht="13.5" thickBot="1">
      <c r="A56" s="46"/>
      <c r="C56" s="70"/>
      <c r="D56" s="85"/>
      <c r="E56" s="13"/>
      <c r="F56" s="85"/>
      <c r="G56" s="13"/>
      <c r="H56" s="85"/>
    </row>
    <row r="57" spans="1:8" ht="18.75" thickBot="1">
      <c r="A57" s="8" t="s">
        <v>39</v>
      </c>
      <c r="B57" s="7"/>
      <c r="C57" s="239">
        <f aca="true" t="shared" si="0" ref="C57:H57">SUM(C54+C39)</f>
        <v>286507.2</v>
      </c>
      <c r="D57" s="127">
        <f t="shared" si="0"/>
        <v>1</v>
      </c>
      <c r="E57" s="249">
        <f t="shared" si="0"/>
        <v>339565</v>
      </c>
      <c r="F57" s="235">
        <f t="shared" si="0"/>
        <v>1</v>
      </c>
      <c r="G57" s="236">
        <f t="shared" si="0"/>
        <v>271177.04000000004</v>
      </c>
      <c r="H57" s="130">
        <f t="shared" si="0"/>
        <v>0.9999999999999999</v>
      </c>
    </row>
    <row r="58" spans="1:8" ht="12.75">
      <c r="A58" s="46"/>
      <c r="B58" s="6"/>
      <c r="C58" s="70"/>
      <c r="D58" s="84"/>
      <c r="E58" s="13"/>
      <c r="F58" s="84"/>
      <c r="G58" s="13"/>
      <c r="H58" s="84"/>
    </row>
    <row r="59" spans="1:8" ht="12.75">
      <c r="A59" s="46"/>
      <c r="C59" s="70"/>
      <c r="D59" s="84"/>
      <c r="E59" s="13"/>
      <c r="F59" s="84"/>
      <c r="G59" s="13"/>
      <c r="H59" s="84"/>
    </row>
    <row r="60" spans="1:8" ht="12.75">
      <c r="A60" s="46"/>
      <c r="C60" s="70"/>
      <c r="D60" s="84"/>
      <c r="E60" s="13"/>
      <c r="F60" s="84"/>
      <c r="G60" s="13"/>
      <c r="H60" s="84"/>
    </row>
    <row r="61" spans="1:8" ht="12.75">
      <c r="A61" s="46"/>
      <c r="C61" s="70"/>
      <c r="D61" s="84"/>
      <c r="E61" s="13"/>
      <c r="F61" s="84"/>
      <c r="G61" s="13"/>
      <c r="H61" s="84"/>
    </row>
    <row r="62" spans="1:8" ht="12.75">
      <c r="A62" s="46"/>
      <c r="C62" s="70"/>
      <c r="D62" s="84"/>
      <c r="E62" s="13"/>
      <c r="F62" s="84"/>
      <c r="G62" s="13"/>
      <c r="H62" s="84"/>
    </row>
    <row r="63" spans="1:8" ht="12.75">
      <c r="A63" s="46"/>
      <c r="C63" s="13"/>
      <c r="D63" s="84"/>
      <c r="E63" s="13"/>
      <c r="F63" s="13"/>
      <c r="G63" s="13"/>
      <c r="H63" s="84"/>
    </row>
    <row r="64" spans="3:8" ht="12.75">
      <c r="C64" s="13"/>
      <c r="D64" s="84"/>
      <c r="E64" s="13"/>
      <c r="F64" s="13"/>
      <c r="G64" s="13"/>
      <c r="H64" s="84"/>
    </row>
    <row r="65" ht="12.75">
      <c r="H65" s="84"/>
    </row>
    <row r="66" ht="12.75">
      <c r="H66" s="84"/>
    </row>
    <row r="67" ht="12.75">
      <c r="H67" s="84"/>
    </row>
    <row r="68" ht="12.75">
      <c r="H68" s="84"/>
    </row>
    <row r="69" ht="12.75">
      <c r="H69" s="84"/>
    </row>
    <row r="70" ht="12.75">
      <c r="H70" s="84"/>
    </row>
    <row r="71" ht="12.75">
      <c r="H71" s="84"/>
    </row>
    <row r="72" ht="12.75">
      <c r="H72" s="84"/>
    </row>
    <row r="73" ht="12.75">
      <c r="H73" s="84"/>
    </row>
    <row r="74" ht="12.75">
      <c r="H74" s="84"/>
    </row>
    <row r="75" ht="12.75">
      <c r="H75" s="84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workbookViewId="0" topLeftCell="A4">
      <selection activeCell="H5" sqref="H5"/>
    </sheetView>
  </sheetViews>
  <sheetFormatPr defaultColWidth="9.140625" defaultRowHeight="12.75"/>
  <cols>
    <col min="1" max="1" width="30.8515625" style="0" customWidth="1"/>
    <col min="2" max="2" width="1.421875" style="0" hidden="1" customWidth="1"/>
    <col min="3" max="3" width="8.8515625" style="0" bestFit="1" customWidth="1"/>
    <col min="4" max="4" width="7.28125" style="0" bestFit="1" customWidth="1"/>
    <col min="5" max="5" width="8.8515625" style="0" bestFit="1" customWidth="1"/>
    <col min="6" max="6" width="7.28125" style="0" bestFit="1" customWidth="1"/>
    <col min="7" max="7" width="9.28125" style="0" bestFit="1" customWidth="1"/>
    <col min="8" max="8" width="8.00390625" style="0" customWidth="1"/>
    <col min="9" max="9" width="7.28125" style="0" bestFit="1" customWidth="1"/>
    <col min="10" max="10" width="9.28125" style="0" bestFit="1" customWidth="1"/>
  </cols>
  <sheetData>
    <row r="1" spans="1:10" ht="16.5" thickBot="1">
      <c r="A1" s="262" t="s">
        <v>108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0" ht="15.75">
      <c r="A2" s="205"/>
      <c r="B2" s="7"/>
      <c r="C2" s="174">
        <v>2012</v>
      </c>
      <c r="D2" s="175" t="s">
        <v>62</v>
      </c>
      <c r="E2" s="176">
        <v>2013</v>
      </c>
      <c r="F2" s="175" t="s">
        <v>62</v>
      </c>
      <c r="G2" s="176" t="s">
        <v>106</v>
      </c>
      <c r="H2" s="176">
        <v>2014</v>
      </c>
      <c r="I2" s="175" t="s">
        <v>62</v>
      </c>
      <c r="J2" s="177" t="s">
        <v>106</v>
      </c>
    </row>
    <row r="3" spans="1:10" ht="20.25">
      <c r="A3" s="206" t="s">
        <v>118</v>
      </c>
      <c r="B3" s="4"/>
      <c r="C3" s="174" t="s">
        <v>99</v>
      </c>
      <c r="D3" s="175" t="s">
        <v>91</v>
      </c>
      <c r="E3" s="176" t="s">
        <v>97</v>
      </c>
      <c r="F3" s="175" t="s">
        <v>91</v>
      </c>
      <c r="G3" s="176" t="s">
        <v>107</v>
      </c>
      <c r="H3" s="176" t="s">
        <v>96</v>
      </c>
      <c r="I3" s="175" t="s">
        <v>91</v>
      </c>
      <c r="J3" s="177" t="s">
        <v>107</v>
      </c>
    </row>
    <row r="4" spans="1:10" ht="13.5" thickBot="1">
      <c r="A4" s="207"/>
      <c r="C4" s="178"/>
      <c r="D4" s="179" t="s">
        <v>94</v>
      </c>
      <c r="E4" s="180" t="s">
        <v>98</v>
      </c>
      <c r="F4" s="179" t="s">
        <v>94</v>
      </c>
      <c r="G4" s="180" t="s">
        <v>62</v>
      </c>
      <c r="H4" s="180" t="s">
        <v>95</v>
      </c>
      <c r="I4" s="179" t="s">
        <v>94</v>
      </c>
      <c r="J4" s="181" t="s">
        <v>62</v>
      </c>
    </row>
    <row r="5" spans="1:10" ht="12.75">
      <c r="A5" s="30" t="s">
        <v>90</v>
      </c>
      <c r="B5" s="77"/>
      <c r="C5" s="251">
        <v>272033.8</v>
      </c>
      <c r="D5" s="78"/>
      <c r="E5" s="96">
        <v>288184</v>
      </c>
      <c r="F5" s="78"/>
      <c r="G5" s="112">
        <f>E5/C5-1</f>
        <v>0.0593683579025841</v>
      </c>
      <c r="H5" s="96">
        <v>259455</v>
      </c>
      <c r="I5" s="78"/>
      <c r="J5" s="92">
        <f>H5/E5-1</f>
        <v>-0.09968978152846797</v>
      </c>
    </row>
    <row r="6" spans="1:10" ht="12.75">
      <c r="A6" s="44" t="s">
        <v>132</v>
      </c>
      <c r="B6" s="78"/>
      <c r="C6" s="96">
        <v>6636.4</v>
      </c>
      <c r="D6" s="78"/>
      <c r="E6" s="96">
        <v>2938</v>
      </c>
      <c r="F6" s="78"/>
      <c r="G6" s="112">
        <f>E6/C6-1</f>
        <v>-0.5572900970405641</v>
      </c>
      <c r="H6" s="96">
        <v>0</v>
      </c>
      <c r="I6" s="78"/>
      <c r="J6" s="92">
        <f>H6/E6-1</f>
        <v>-1</v>
      </c>
    </row>
    <row r="7" spans="1:10" ht="13.5" thickBot="1">
      <c r="A7" s="30" t="s">
        <v>87</v>
      </c>
      <c r="B7" s="4"/>
      <c r="C7" s="96">
        <v>12304.2</v>
      </c>
      <c r="D7" s="78"/>
      <c r="E7" s="96">
        <v>13855</v>
      </c>
      <c r="F7" s="78"/>
      <c r="G7" s="112">
        <f>E7/C7-1</f>
        <v>0.12603826335722745</v>
      </c>
      <c r="H7" s="96">
        <v>13855</v>
      </c>
      <c r="I7" s="78"/>
      <c r="J7" s="92">
        <f>H7/E7-1</f>
        <v>0</v>
      </c>
    </row>
    <row r="8" spans="1:10" ht="13.5" thickBot="1">
      <c r="A8" s="192" t="s">
        <v>88</v>
      </c>
      <c r="B8" s="193"/>
      <c r="C8" s="195">
        <f>C5-C6-C7</f>
        <v>253093.19999999995</v>
      </c>
      <c r="D8" s="197"/>
      <c r="E8" s="195">
        <f>E5-E6-E7</f>
        <v>271391</v>
      </c>
      <c r="F8" s="197"/>
      <c r="G8" s="201">
        <f>E8/C8-1</f>
        <v>0.07229668754435137</v>
      </c>
      <c r="H8" s="195">
        <f>H5-H6-H7</f>
        <v>245600</v>
      </c>
      <c r="I8" s="197"/>
      <c r="J8" s="202">
        <f>H8/E8-1</f>
        <v>-0.0950326282006404</v>
      </c>
    </row>
    <row r="9" spans="1:10" ht="6" customHeight="1">
      <c r="A9" s="142"/>
      <c r="B9" s="5"/>
      <c r="C9" s="144"/>
      <c r="D9" s="143"/>
      <c r="E9" s="144"/>
      <c r="F9" s="143"/>
      <c r="G9" s="143"/>
      <c r="H9" s="144"/>
      <c r="I9" s="143"/>
      <c r="J9" s="4"/>
    </row>
    <row r="10" spans="1:10" ht="12.75">
      <c r="A10" s="190" t="s">
        <v>103</v>
      </c>
      <c r="B10" s="148"/>
      <c r="C10" s="151"/>
      <c r="D10" s="149"/>
      <c r="E10" s="151"/>
      <c r="F10" s="149"/>
      <c r="G10" s="165"/>
      <c r="H10" s="151"/>
      <c r="I10" s="150"/>
      <c r="J10" s="161"/>
    </row>
    <row r="11" spans="1:10" ht="12.75">
      <c r="A11" s="29" t="s">
        <v>0</v>
      </c>
      <c r="B11" s="5"/>
      <c r="C11" s="152">
        <v>118824</v>
      </c>
      <c r="D11" s="155">
        <f>C11/C8</f>
        <v>0.46948712964236106</v>
      </c>
      <c r="E11" s="152">
        <v>137339</v>
      </c>
      <c r="F11" s="155">
        <f>E11/E8</f>
        <v>0.5060558382555059</v>
      </c>
      <c r="G11" s="163">
        <f>E11/C11-1</f>
        <v>0.1558186898269709</v>
      </c>
      <c r="H11" s="152">
        <v>139600</v>
      </c>
      <c r="I11" s="158">
        <f>H11/H8</f>
        <v>0.5684039087947883</v>
      </c>
      <c r="J11" s="92">
        <f>H11/E11-1</f>
        <v>0.01646291293805846</v>
      </c>
    </row>
    <row r="12" spans="1:10" ht="12.75">
      <c r="A12" s="30" t="s">
        <v>1</v>
      </c>
      <c r="B12" s="5"/>
      <c r="C12" s="152">
        <v>6448.8</v>
      </c>
      <c r="D12" s="155">
        <f>C12/C8</f>
        <v>0.025479941776389098</v>
      </c>
      <c r="E12" s="152">
        <v>7974</v>
      </c>
      <c r="F12" s="155">
        <f>E12/E8</f>
        <v>0.02938196181892546</v>
      </c>
      <c r="G12" s="163">
        <f aca="true" t="shared" si="0" ref="G12:G28">E12/C12-1</f>
        <v>0.23650911797543728</v>
      </c>
      <c r="H12" s="152">
        <v>7965</v>
      </c>
      <c r="I12" s="158">
        <f>H12/H8</f>
        <v>0.03243078175895765</v>
      </c>
      <c r="J12" s="92">
        <f aca="true" t="shared" si="1" ref="J12:J28">H12/E12-1</f>
        <v>-0.0011286681715575453</v>
      </c>
    </row>
    <row r="13" spans="1:10" ht="12.75">
      <c r="A13" s="30" t="s">
        <v>2</v>
      </c>
      <c r="B13" s="5"/>
      <c r="C13" s="62">
        <v>15752.2</v>
      </c>
      <c r="D13" s="155">
        <f>C13/C8</f>
        <v>0.06223873260917324</v>
      </c>
      <c r="E13" s="152">
        <v>16268</v>
      </c>
      <c r="F13" s="155">
        <f>E13/E8</f>
        <v>0.05994303421999993</v>
      </c>
      <c r="G13" s="163">
        <f t="shared" si="0"/>
        <v>0.0327446324957783</v>
      </c>
      <c r="H13" s="152">
        <v>15980</v>
      </c>
      <c r="I13" s="158">
        <f>H13/H8</f>
        <v>0.06506514657980456</v>
      </c>
      <c r="J13" s="92">
        <f t="shared" si="1"/>
        <v>-0.017703466928940204</v>
      </c>
    </row>
    <row r="14" spans="1:10" ht="12.75">
      <c r="A14" s="30" t="s">
        <v>12</v>
      </c>
      <c r="B14" s="5"/>
      <c r="C14" s="62">
        <v>5016.2</v>
      </c>
      <c r="D14" s="155">
        <f>C14/C8</f>
        <v>0.019819576345788827</v>
      </c>
      <c r="E14" s="152">
        <v>3258</v>
      </c>
      <c r="F14" s="155">
        <f>E14/E8</f>
        <v>0.012004819614504534</v>
      </c>
      <c r="G14" s="163">
        <f t="shared" si="0"/>
        <v>-0.35050436585463096</v>
      </c>
      <c r="H14" s="152">
        <v>1677</v>
      </c>
      <c r="I14" s="158">
        <f>H14/H8</f>
        <v>0.006828175895765472</v>
      </c>
      <c r="J14" s="92">
        <f t="shared" si="1"/>
        <v>-0.48526703499079193</v>
      </c>
    </row>
    <row r="15" spans="1:10" ht="12.75">
      <c r="A15" s="35" t="s">
        <v>4</v>
      </c>
      <c r="B15" s="141"/>
      <c r="C15" s="153">
        <f>SUM(C11:C14)</f>
        <v>146041.2</v>
      </c>
      <c r="D15" s="157">
        <f>C15/C8</f>
        <v>0.5770253803737123</v>
      </c>
      <c r="E15" s="153">
        <f>SUM(E11:E14)</f>
        <v>164839</v>
      </c>
      <c r="F15" s="157">
        <f>E15/E8</f>
        <v>0.6073856539089358</v>
      </c>
      <c r="G15" s="164">
        <f t="shared" si="0"/>
        <v>0.12871573227281052</v>
      </c>
      <c r="H15" s="153">
        <f>SUM(H11:H14)</f>
        <v>165222</v>
      </c>
      <c r="I15" s="159">
        <f>H15/H8</f>
        <v>0.672728013029316</v>
      </c>
      <c r="J15" s="93">
        <f t="shared" si="1"/>
        <v>0.0023234792737154564</v>
      </c>
    </row>
    <row r="16" spans="1:10" ht="3.75" customHeight="1">
      <c r="A16" s="32"/>
      <c r="B16" s="5"/>
      <c r="C16" s="147"/>
      <c r="D16" s="155"/>
      <c r="E16" s="147"/>
      <c r="F16" s="155"/>
      <c r="G16" s="155"/>
      <c r="H16" s="147"/>
      <c r="I16" s="155"/>
      <c r="J16" s="92"/>
    </row>
    <row r="17" spans="1:10" ht="12.75">
      <c r="A17" s="190" t="s">
        <v>104</v>
      </c>
      <c r="B17" s="148"/>
      <c r="C17" s="154"/>
      <c r="D17" s="156"/>
      <c r="E17" s="154"/>
      <c r="F17" s="156"/>
      <c r="G17" s="162"/>
      <c r="H17" s="154"/>
      <c r="I17" s="160"/>
      <c r="J17" s="91"/>
    </row>
    <row r="18" spans="1:10" ht="12.75">
      <c r="A18" s="29" t="s">
        <v>58</v>
      </c>
      <c r="B18" s="5"/>
      <c r="C18" s="62">
        <v>38967.7</v>
      </c>
      <c r="D18" s="155">
        <f>C18/C8</f>
        <v>0.15396581180371502</v>
      </c>
      <c r="E18" s="152">
        <v>36859</v>
      </c>
      <c r="F18" s="155">
        <f>E18/E8</f>
        <v>0.13581511546071903</v>
      </c>
      <c r="G18" s="163">
        <f t="shared" si="0"/>
        <v>-0.054114048301541984</v>
      </c>
      <c r="H18" s="152">
        <v>32388</v>
      </c>
      <c r="I18" s="158">
        <f>H18/H8</f>
        <v>0.1318729641693811</v>
      </c>
      <c r="J18" s="92">
        <f t="shared" si="1"/>
        <v>-0.12130008953037252</v>
      </c>
    </row>
    <row r="19" spans="1:10" ht="12.75">
      <c r="A19" s="30" t="s">
        <v>59</v>
      </c>
      <c r="B19" s="5"/>
      <c r="C19" s="62">
        <v>5444.206</v>
      </c>
      <c r="D19" s="155">
        <f>C19/C8</f>
        <v>0.02151067669933448</v>
      </c>
      <c r="E19" s="152">
        <v>5422</v>
      </c>
      <c r="F19" s="155">
        <f>E19/E8</f>
        <v>0.019978554926287164</v>
      </c>
      <c r="G19" s="163">
        <f t="shared" si="0"/>
        <v>-0.004078831697404528</v>
      </c>
      <c r="H19" s="152">
        <v>5467</v>
      </c>
      <c r="I19" s="158">
        <f>H19/H8</f>
        <v>0.022259771986970683</v>
      </c>
      <c r="J19" s="92">
        <f t="shared" si="1"/>
        <v>0.008299520472150546</v>
      </c>
    </row>
    <row r="20" spans="1:10" ht="12.75">
      <c r="A20" s="30" t="s">
        <v>56</v>
      </c>
      <c r="B20" s="5"/>
      <c r="C20" s="62">
        <v>3663.7</v>
      </c>
      <c r="D20" s="155">
        <f>C20/C8</f>
        <v>0.014475695119426363</v>
      </c>
      <c r="E20" s="152">
        <v>3492</v>
      </c>
      <c r="F20" s="155">
        <f>E20/E8</f>
        <v>0.012867044227700993</v>
      </c>
      <c r="G20" s="163">
        <f t="shared" si="0"/>
        <v>-0.04686519092720465</v>
      </c>
      <c r="H20" s="152">
        <v>2942</v>
      </c>
      <c r="I20" s="158">
        <f>H20/H8</f>
        <v>0.011978827361563518</v>
      </c>
      <c r="J20" s="92">
        <f t="shared" si="1"/>
        <v>-0.1575028636884307</v>
      </c>
    </row>
    <row r="21" spans="1:10" ht="12.75">
      <c r="A21" s="44" t="s">
        <v>64</v>
      </c>
      <c r="B21" s="5"/>
      <c r="C21" s="62">
        <v>7957.2</v>
      </c>
      <c r="D21" s="155">
        <f>C21/C8</f>
        <v>0.03143980162248532</v>
      </c>
      <c r="E21" s="152">
        <v>8600</v>
      </c>
      <c r="F21" s="155">
        <f>E21/E8</f>
        <v>0.031688596895254446</v>
      </c>
      <c r="G21" s="163">
        <f t="shared" si="0"/>
        <v>0.08078218468808118</v>
      </c>
      <c r="H21" s="152">
        <v>7935</v>
      </c>
      <c r="I21" s="158">
        <f>H21/H8</f>
        <v>0.03230863192182411</v>
      </c>
      <c r="J21" s="92">
        <f t="shared" si="1"/>
        <v>-0.07732558139534884</v>
      </c>
    </row>
    <row r="22" spans="1:10" ht="12.75">
      <c r="A22" s="30" t="s">
        <v>11</v>
      </c>
      <c r="B22" s="5"/>
      <c r="C22" s="62">
        <v>5474.8</v>
      </c>
      <c r="D22" s="155">
        <f>C22/C8</f>
        <v>0.021631557070675947</v>
      </c>
      <c r="E22" s="152">
        <v>8871</v>
      </c>
      <c r="F22" s="155">
        <f>E22/E8</f>
        <v>0.032687156169511886</v>
      </c>
      <c r="G22" s="163">
        <f t="shared" si="0"/>
        <v>0.620333162855264</v>
      </c>
      <c r="H22" s="152">
        <v>340</v>
      </c>
      <c r="I22" s="158">
        <f>H22/H8</f>
        <v>0.0013843648208469055</v>
      </c>
      <c r="J22" s="92">
        <f t="shared" si="1"/>
        <v>-0.9616728666441213</v>
      </c>
    </row>
    <row r="23" spans="1:10" ht="12.75">
      <c r="A23" s="35" t="s">
        <v>4</v>
      </c>
      <c r="B23" s="141"/>
      <c r="C23" s="153">
        <f>SUM(C18:C22)</f>
        <v>61507.60599999999</v>
      </c>
      <c r="D23" s="157">
        <f>C23/C8</f>
        <v>0.2430235423156371</v>
      </c>
      <c r="E23" s="153">
        <f>SUM(E18:E22)</f>
        <v>63244</v>
      </c>
      <c r="F23" s="157">
        <f>E23/E8</f>
        <v>0.23303646767947353</v>
      </c>
      <c r="G23" s="164">
        <f t="shared" si="0"/>
        <v>0.02823055737204294</v>
      </c>
      <c r="H23" s="153">
        <f>SUM(H18:H22)</f>
        <v>49072</v>
      </c>
      <c r="I23" s="159">
        <f>H23/H8</f>
        <v>0.19980456026058632</v>
      </c>
      <c r="J23" s="93">
        <f t="shared" si="1"/>
        <v>-0.22408449813421039</v>
      </c>
    </row>
    <row r="24" spans="1:10" ht="4.5" customHeight="1">
      <c r="A24" s="32"/>
      <c r="B24" s="5"/>
      <c r="C24" s="147"/>
      <c r="D24" s="155"/>
      <c r="E24" s="147"/>
      <c r="F24" s="155"/>
      <c r="G24" s="155"/>
      <c r="H24" s="147"/>
      <c r="I24" s="155"/>
      <c r="J24" s="92"/>
    </row>
    <row r="25" spans="1:10" ht="12.75">
      <c r="A25" s="191" t="s">
        <v>105</v>
      </c>
      <c r="B25" s="148"/>
      <c r="C25" s="154"/>
      <c r="D25" s="156"/>
      <c r="E25" s="154"/>
      <c r="F25" s="156"/>
      <c r="G25" s="162"/>
      <c r="H25" s="154"/>
      <c r="I25" s="160"/>
      <c r="J25" s="91"/>
    </row>
    <row r="26" spans="1:10" ht="12.75">
      <c r="A26" s="30" t="s">
        <v>74</v>
      </c>
      <c r="B26" s="5"/>
      <c r="C26" s="62">
        <v>45544.4</v>
      </c>
      <c r="D26" s="155">
        <f>C26/C8</f>
        <v>0.17995110101733278</v>
      </c>
      <c r="E26" s="152">
        <v>2938</v>
      </c>
      <c r="F26" s="155">
        <f>E26/E8</f>
        <v>0.01082570903235553</v>
      </c>
      <c r="G26" s="163">
        <f t="shared" si="0"/>
        <v>-0.9354915203625473</v>
      </c>
      <c r="H26" s="152">
        <v>0</v>
      </c>
      <c r="I26" s="158">
        <f>H26/H8</f>
        <v>0</v>
      </c>
      <c r="J26" s="112">
        <f t="shared" si="1"/>
        <v>-1</v>
      </c>
    </row>
    <row r="27" spans="1:10" ht="12.75">
      <c r="A27" s="30" t="s">
        <v>57</v>
      </c>
      <c r="B27" s="5"/>
      <c r="C27" s="62">
        <v>0</v>
      </c>
      <c r="D27" s="155">
        <f>C27/C8</f>
        <v>0</v>
      </c>
      <c r="E27" s="152">
        <v>0</v>
      </c>
      <c r="F27" s="155">
        <f>E27/E8</f>
        <v>0</v>
      </c>
      <c r="G27" s="163">
        <v>0</v>
      </c>
      <c r="H27" s="152">
        <v>0</v>
      </c>
      <c r="I27" s="158">
        <f>H27/H8</f>
        <v>0</v>
      </c>
      <c r="J27" s="112">
        <v>0</v>
      </c>
    </row>
    <row r="28" spans="1:10" ht="12.75">
      <c r="A28" s="35" t="s">
        <v>4</v>
      </c>
      <c r="B28" s="141"/>
      <c r="C28" s="153">
        <f>SUM(C26:C27)</f>
        <v>45544.4</v>
      </c>
      <c r="D28" s="157">
        <f>C28/C8</f>
        <v>0.17995110101733278</v>
      </c>
      <c r="E28" s="153">
        <f>SUM(E26:E27)</f>
        <v>2938</v>
      </c>
      <c r="F28" s="157">
        <f>E28/E8</f>
        <v>0.01082570903235553</v>
      </c>
      <c r="G28" s="164">
        <f t="shared" si="0"/>
        <v>-0.9354915203625473</v>
      </c>
      <c r="H28" s="153">
        <f>SUM(H26:H27)</f>
        <v>0</v>
      </c>
      <c r="I28" s="159">
        <f>H28/H8</f>
        <v>0</v>
      </c>
      <c r="J28" s="116">
        <f t="shared" si="1"/>
        <v>-1</v>
      </c>
    </row>
    <row r="29" spans="1:10" ht="13.5" thickBot="1">
      <c r="A29" s="142"/>
      <c r="B29" s="5"/>
      <c r="C29" s="145"/>
      <c r="D29" s="146"/>
      <c r="E29" s="147"/>
      <c r="F29" s="146"/>
      <c r="G29" s="146"/>
      <c r="H29" s="147"/>
      <c r="I29" s="146"/>
      <c r="J29" s="4"/>
    </row>
    <row r="30" spans="1:10" ht="12.75">
      <c r="A30" s="208"/>
      <c r="B30" s="5"/>
      <c r="C30" s="182">
        <v>2012</v>
      </c>
      <c r="D30" s="183" t="s">
        <v>62</v>
      </c>
      <c r="E30" s="183">
        <v>2013</v>
      </c>
      <c r="F30" s="183" t="s">
        <v>62</v>
      </c>
      <c r="G30" s="183" t="s">
        <v>106</v>
      </c>
      <c r="H30" s="183">
        <v>2014</v>
      </c>
      <c r="I30" s="184" t="s">
        <v>62</v>
      </c>
      <c r="J30" s="185" t="s">
        <v>106</v>
      </c>
    </row>
    <row r="31" spans="1:10" ht="20.25">
      <c r="A31" s="206" t="s">
        <v>119</v>
      </c>
      <c r="B31" s="5"/>
      <c r="C31" s="186" t="s">
        <v>99</v>
      </c>
      <c r="D31" s="176" t="s">
        <v>91</v>
      </c>
      <c r="E31" s="176" t="s">
        <v>97</v>
      </c>
      <c r="F31" s="176" t="s">
        <v>91</v>
      </c>
      <c r="G31" s="176" t="s">
        <v>107</v>
      </c>
      <c r="H31" s="176" t="s">
        <v>96</v>
      </c>
      <c r="I31" s="187" t="s">
        <v>91</v>
      </c>
      <c r="J31" s="177" t="s">
        <v>107</v>
      </c>
    </row>
    <row r="32" spans="1:10" ht="12.75" customHeight="1" thickBot="1">
      <c r="A32" s="209"/>
      <c r="B32" s="6"/>
      <c r="C32" s="188"/>
      <c r="D32" s="180" t="s">
        <v>92</v>
      </c>
      <c r="E32" s="180" t="s">
        <v>98</v>
      </c>
      <c r="F32" s="180" t="s">
        <v>92</v>
      </c>
      <c r="G32" s="180" t="s">
        <v>62</v>
      </c>
      <c r="H32" s="180" t="s">
        <v>95</v>
      </c>
      <c r="I32" s="189" t="s">
        <v>92</v>
      </c>
      <c r="J32" s="181" t="s">
        <v>62</v>
      </c>
    </row>
    <row r="33" spans="1:10" ht="12.75">
      <c r="A33" s="44" t="s">
        <v>109</v>
      </c>
      <c r="B33" s="57"/>
      <c r="C33" s="251">
        <v>244123.9</v>
      </c>
      <c r="D33" s="82"/>
      <c r="E33" s="96">
        <v>247501</v>
      </c>
      <c r="F33" s="82"/>
      <c r="G33" s="112">
        <f>E33/C33-1</f>
        <v>0.013833549275593215</v>
      </c>
      <c r="H33" s="96">
        <v>224621</v>
      </c>
      <c r="I33" s="166"/>
      <c r="J33" s="112">
        <f>H33/E33-1</f>
        <v>-0.09244407093304674</v>
      </c>
    </row>
    <row r="34" spans="1:10" ht="12.75">
      <c r="A34" s="44" t="s">
        <v>110</v>
      </c>
      <c r="B34" s="78"/>
      <c r="C34" s="96">
        <v>2275.2</v>
      </c>
      <c r="D34" s="115"/>
      <c r="E34" s="96">
        <v>248</v>
      </c>
      <c r="F34" s="115"/>
      <c r="G34" s="112">
        <v>0</v>
      </c>
      <c r="H34" s="96">
        <v>0</v>
      </c>
      <c r="I34" s="167"/>
      <c r="J34" s="112">
        <v>0</v>
      </c>
    </row>
    <row r="35" spans="1:10" ht="13.5" thickBot="1">
      <c r="A35" s="44" t="s">
        <v>87</v>
      </c>
      <c r="B35" s="4"/>
      <c r="C35" s="96">
        <v>12304.2</v>
      </c>
      <c r="D35" s="115"/>
      <c r="E35" s="96">
        <v>13855</v>
      </c>
      <c r="F35" s="115"/>
      <c r="G35" s="112">
        <f>E35/C35-1</f>
        <v>0.12603826335722745</v>
      </c>
      <c r="H35" s="96">
        <v>13855</v>
      </c>
      <c r="I35" s="167"/>
      <c r="J35" s="112">
        <f>H35/E35-1</f>
        <v>0</v>
      </c>
    </row>
    <row r="36" spans="1:10" ht="13.5" thickBot="1">
      <c r="A36" s="192" t="s">
        <v>89</v>
      </c>
      <c r="B36" s="193"/>
      <c r="C36" s="195">
        <f>C33-C34-C35</f>
        <v>229544.49999999997</v>
      </c>
      <c r="D36" s="194"/>
      <c r="E36" s="195">
        <f>E33-E34-E35</f>
        <v>233398</v>
      </c>
      <c r="F36" s="194"/>
      <c r="G36" s="201">
        <f>E36/C36-1</f>
        <v>0.016787594562274633</v>
      </c>
      <c r="H36" s="195">
        <f>H33-H34-H35</f>
        <v>210766</v>
      </c>
      <c r="I36" s="196"/>
      <c r="J36" s="202">
        <f>H36/E36-1</f>
        <v>-0.09696741188870517</v>
      </c>
    </row>
    <row r="37" spans="1:10" ht="5.25" customHeight="1">
      <c r="A37" s="6"/>
      <c r="B37" s="6"/>
      <c r="C37" s="99" t="s">
        <v>93</v>
      </c>
      <c r="D37" s="98"/>
      <c r="E37" s="99"/>
      <c r="F37" s="98"/>
      <c r="G37" s="98"/>
      <c r="H37" s="99"/>
      <c r="I37" s="98"/>
      <c r="J37" s="84"/>
    </row>
    <row r="38" spans="1:10" ht="12.75">
      <c r="A38" s="198" t="s">
        <v>81</v>
      </c>
      <c r="B38" s="52"/>
      <c r="C38" s="68">
        <v>66805.7</v>
      </c>
      <c r="D38" s="101">
        <f>C38/C36</f>
        <v>0.29103594292174284</v>
      </c>
      <c r="E38" s="68">
        <v>67522</v>
      </c>
      <c r="F38" s="121">
        <f>E38/E36</f>
        <v>0.289299822620588</v>
      </c>
      <c r="G38" s="121">
        <f>E38/C38-1</f>
        <v>0.010722138979158968</v>
      </c>
      <c r="H38" s="68">
        <v>67262</v>
      </c>
      <c r="I38" s="102">
        <f>H38/H36</f>
        <v>0.3191311691639069</v>
      </c>
      <c r="J38" s="95">
        <f>H38/E38-1</f>
        <v>-0.0038505968425105452</v>
      </c>
    </row>
    <row r="39" spans="1:10" ht="3.75" customHeight="1">
      <c r="A39" s="46"/>
      <c r="C39" s="104"/>
      <c r="D39" s="103"/>
      <c r="E39" s="104"/>
      <c r="F39" s="105"/>
      <c r="G39" s="105"/>
      <c r="H39" s="104"/>
      <c r="I39" s="103"/>
      <c r="J39" s="84"/>
    </row>
    <row r="40" spans="1:10" ht="12.75">
      <c r="A40" s="198" t="s">
        <v>100</v>
      </c>
      <c r="B40" s="52"/>
      <c r="C40" s="68">
        <v>10921.5</v>
      </c>
      <c r="D40" s="101">
        <f>C40/C36</f>
        <v>0.047579009734495935</v>
      </c>
      <c r="E40" s="68">
        <v>10872</v>
      </c>
      <c r="F40" s="121">
        <f>E40/E36</f>
        <v>0.04658137601864626</v>
      </c>
      <c r="G40" s="121">
        <f>E40/C40-1</f>
        <v>-0.00453234445817885</v>
      </c>
      <c r="H40" s="68">
        <v>11156</v>
      </c>
      <c r="I40" s="102">
        <f>H40/H36</f>
        <v>0.052930738354383534</v>
      </c>
      <c r="J40" s="95">
        <f>H40/E40-1</f>
        <v>0.02612214863870488</v>
      </c>
    </row>
    <row r="41" spans="1:9" ht="7.5" customHeight="1">
      <c r="A41" s="46"/>
      <c r="C41" s="104"/>
      <c r="D41" s="105"/>
      <c r="E41" s="104"/>
      <c r="F41" s="103"/>
      <c r="G41" s="103"/>
      <c r="H41" s="104"/>
      <c r="I41" s="103"/>
    </row>
    <row r="42" spans="1:10" ht="12.75">
      <c r="A42" s="199" t="s">
        <v>114</v>
      </c>
      <c r="B42" s="77"/>
      <c r="C42" s="108"/>
      <c r="D42" s="106"/>
      <c r="E42" s="108"/>
      <c r="F42" s="109"/>
      <c r="G42" s="109"/>
      <c r="H42" s="108"/>
      <c r="I42" s="111"/>
      <c r="J42" s="161"/>
    </row>
    <row r="43" spans="1:10" ht="12.75">
      <c r="A43" s="43" t="s">
        <v>83</v>
      </c>
      <c r="B43" s="4"/>
      <c r="C43" s="96">
        <v>22510.6</v>
      </c>
      <c r="D43" s="112">
        <f>C43/C36</f>
        <v>0.0980663879988412</v>
      </c>
      <c r="E43" s="96">
        <v>19534</v>
      </c>
      <c r="F43" s="112">
        <f>E43/E36</f>
        <v>0.083693947677358</v>
      </c>
      <c r="G43" s="112">
        <f>E43/C43-1</f>
        <v>-0.13223103782218149</v>
      </c>
      <c r="H43" s="96">
        <v>18800</v>
      </c>
      <c r="I43" s="114">
        <f>H43/H36</f>
        <v>0.08919844756744447</v>
      </c>
      <c r="J43" s="112">
        <f>H43/E43-1</f>
        <v>-0.03757550936828091</v>
      </c>
    </row>
    <row r="44" spans="1:10" ht="12.75">
      <c r="A44" s="43" t="s">
        <v>84</v>
      </c>
      <c r="B44" s="4"/>
      <c r="C44" s="96">
        <v>7230.7</v>
      </c>
      <c r="D44" s="112">
        <f>C44/C36</f>
        <v>0.0315002101988939</v>
      </c>
      <c r="E44" s="96">
        <v>6573</v>
      </c>
      <c r="F44" s="112">
        <f>E44/E36</f>
        <v>0.02816219504880076</v>
      </c>
      <c r="G44" s="112">
        <f>E44/C44-1</f>
        <v>-0.09095938152599337</v>
      </c>
      <c r="H44" s="96">
        <v>6687</v>
      </c>
      <c r="I44" s="114">
        <f>H44/H36</f>
        <v>0.031727128664016016</v>
      </c>
      <c r="J44" s="112">
        <f aca="true" t="shared" si="2" ref="J44:J79">H44/E44-1</f>
        <v>0.01734367868553166</v>
      </c>
    </row>
    <row r="45" spans="1:10" ht="12.75">
      <c r="A45" s="43" t="s">
        <v>85</v>
      </c>
      <c r="B45" s="4"/>
      <c r="C45" s="96">
        <v>302.9</v>
      </c>
      <c r="D45" s="112">
        <f>C45/C36</f>
        <v>0.001319569843755786</v>
      </c>
      <c r="E45" s="96">
        <v>0</v>
      </c>
      <c r="F45" s="112">
        <f>E45/E36</f>
        <v>0</v>
      </c>
      <c r="G45" s="112">
        <f>E45/C45-1</f>
        <v>-1</v>
      </c>
      <c r="H45" s="96">
        <v>0</v>
      </c>
      <c r="I45" s="114">
        <f>H45/H36</f>
        <v>0</v>
      </c>
      <c r="J45" s="112"/>
    </row>
    <row r="46" spans="1:10" ht="12.75">
      <c r="A46" s="80" t="s">
        <v>4</v>
      </c>
      <c r="B46" s="81"/>
      <c r="C46" s="97">
        <f>SUM(C43:C45)</f>
        <v>30044.2</v>
      </c>
      <c r="D46" s="116">
        <f>C46/C36</f>
        <v>0.1308861680414909</v>
      </c>
      <c r="E46" s="97">
        <f>SUM(E43:E45)</f>
        <v>26107</v>
      </c>
      <c r="F46" s="116">
        <f>E46/E36</f>
        <v>0.11185614272615875</v>
      </c>
      <c r="G46" s="169">
        <f>E46/C46-1</f>
        <v>-0.13104692419834774</v>
      </c>
      <c r="H46" s="97">
        <f>SUM(H43:H45)</f>
        <v>25487</v>
      </c>
      <c r="I46" s="118">
        <f>H46/H36</f>
        <v>0.12092557623146048</v>
      </c>
      <c r="J46" s="116">
        <f t="shared" si="2"/>
        <v>-0.02374841996399435</v>
      </c>
    </row>
    <row r="47" spans="1:10" ht="3" customHeight="1">
      <c r="A47" s="45"/>
      <c r="B47" s="168"/>
      <c r="C47" s="172"/>
      <c r="D47" s="171"/>
      <c r="E47" s="172"/>
      <c r="F47" s="173"/>
      <c r="G47" s="173"/>
      <c r="H47" s="172"/>
      <c r="I47" s="171"/>
      <c r="J47" s="173"/>
    </row>
    <row r="48" spans="1:10" ht="12.75">
      <c r="A48" s="199" t="s">
        <v>131</v>
      </c>
      <c r="B48" s="77"/>
      <c r="C48" s="108"/>
      <c r="D48" s="110"/>
      <c r="E48" s="108"/>
      <c r="F48" s="107"/>
      <c r="G48" s="106"/>
      <c r="H48" s="108"/>
      <c r="I48" s="111"/>
      <c r="J48" s="106"/>
    </row>
    <row r="49" spans="1:10" ht="12.75">
      <c r="A49" s="43" t="s">
        <v>115</v>
      </c>
      <c r="B49" s="4"/>
      <c r="C49" s="96">
        <v>4616.2</v>
      </c>
      <c r="D49" s="113">
        <f>C49/C36</f>
        <v>0.020110261844653216</v>
      </c>
      <c r="E49" s="96">
        <v>3704</v>
      </c>
      <c r="F49" s="113">
        <f>E49/E36</f>
        <v>0.015869887488324665</v>
      </c>
      <c r="G49" s="112">
        <f>E49/C49-1</f>
        <v>-0.19760842251202282</v>
      </c>
      <c r="H49" s="96">
        <v>3180</v>
      </c>
      <c r="I49" s="114">
        <f>H49/H36</f>
        <v>0.015087822514067734</v>
      </c>
      <c r="J49" s="112">
        <f t="shared" si="2"/>
        <v>-0.14146868250539957</v>
      </c>
    </row>
    <row r="50" spans="1:10" ht="12.75">
      <c r="A50" s="43" t="s">
        <v>41</v>
      </c>
      <c r="B50" s="4"/>
      <c r="C50" s="96">
        <v>1950</v>
      </c>
      <c r="D50" s="113">
        <f>C50/C36</f>
        <v>0.008495084831045833</v>
      </c>
      <c r="E50" s="96">
        <v>1930</v>
      </c>
      <c r="F50" s="113">
        <f>E50/E36</f>
        <v>0.008269136839218845</v>
      </c>
      <c r="G50" s="112">
        <f>E50/C50-1</f>
        <v>-0.01025641025641022</v>
      </c>
      <c r="H50" s="96">
        <v>2189</v>
      </c>
      <c r="I50" s="114">
        <f>H50/H36</f>
        <v>0.010385925623677444</v>
      </c>
      <c r="J50" s="112">
        <f t="shared" si="2"/>
        <v>0.13419689119170974</v>
      </c>
    </row>
    <row r="51" spans="1:10" ht="12.75">
      <c r="A51" s="43" t="s">
        <v>102</v>
      </c>
      <c r="B51" s="4"/>
      <c r="C51" s="96">
        <v>2499.7</v>
      </c>
      <c r="D51" s="113">
        <f>C51/C36</f>
        <v>0.010889827462648854</v>
      </c>
      <c r="E51" s="96">
        <v>2549</v>
      </c>
      <c r="F51" s="113">
        <f>E51/E36</f>
        <v>0.010921258965372454</v>
      </c>
      <c r="G51" s="112">
        <f>E51/C51-1</f>
        <v>0.01972236668400207</v>
      </c>
      <c r="H51" s="96">
        <v>2471</v>
      </c>
      <c r="I51" s="114">
        <f>H51/H36</f>
        <v>0.01172390233718911</v>
      </c>
      <c r="J51" s="112">
        <f t="shared" si="2"/>
        <v>-0.03060023538642609</v>
      </c>
    </row>
    <row r="52" spans="1:10" ht="12.75">
      <c r="A52" s="43" t="s">
        <v>151</v>
      </c>
      <c r="B52" s="4"/>
      <c r="C52" s="96">
        <v>1990</v>
      </c>
      <c r="D52" s="113">
        <f>C52/C36</f>
        <v>0.00866934298142626</v>
      </c>
      <c r="E52" s="96">
        <v>4352</v>
      </c>
      <c r="F52" s="113">
        <f>E52/E36</f>
        <v>0.018646260893409542</v>
      </c>
      <c r="G52" s="112">
        <f>E52/C52-1</f>
        <v>1.1869346733668342</v>
      </c>
      <c r="H52" s="96">
        <v>3946</v>
      </c>
      <c r="I52" s="114">
        <f>H52/H36</f>
        <v>0.01872218479261361</v>
      </c>
      <c r="J52" s="112">
        <f t="shared" si="2"/>
        <v>-0.09329044117647056</v>
      </c>
    </row>
    <row r="53" spans="1:10" ht="12.75">
      <c r="A53" s="80" t="s">
        <v>4</v>
      </c>
      <c r="B53" s="81"/>
      <c r="C53" s="97">
        <f>SUM(C49:C52)</f>
        <v>11055.9</v>
      </c>
      <c r="D53" s="117">
        <f>C53/C36</f>
        <v>0.04816451711977417</v>
      </c>
      <c r="E53" s="97">
        <f>SUM(E49:E52)</f>
        <v>12535</v>
      </c>
      <c r="F53" s="117">
        <f>E53/E36</f>
        <v>0.053706544186325506</v>
      </c>
      <c r="G53" s="170">
        <f>E53/C53-1</f>
        <v>0.13378377156088606</v>
      </c>
      <c r="H53" s="97">
        <f>SUM(H49:H52)</f>
        <v>11786</v>
      </c>
      <c r="I53" s="118">
        <f>H53/H36</f>
        <v>0.055919835267547895</v>
      </c>
      <c r="J53" s="116">
        <f t="shared" si="2"/>
        <v>-0.059752692461108925</v>
      </c>
    </row>
    <row r="54" spans="1:10" ht="2.25" customHeight="1">
      <c r="A54" s="45"/>
      <c r="B54" s="168"/>
      <c r="C54" s="172"/>
      <c r="D54" s="171"/>
      <c r="E54" s="172"/>
      <c r="F54" s="171"/>
      <c r="G54" s="171"/>
      <c r="H54" s="172"/>
      <c r="I54" s="171"/>
      <c r="J54" s="173"/>
    </row>
    <row r="55" spans="1:10" ht="12.75">
      <c r="A55" s="200" t="s">
        <v>126</v>
      </c>
      <c r="B55" s="4"/>
      <c r="C55" s="96"/>
      <c r="D55" s="119"/>
      <c r="E55" s="96"/>
      <c r="F55" s="119"/>
      <c r="G55" s="109"/>
      <c r="H55" s="96"/>
      <c r="I55" s="120"/>
      <c r="J55" s="106"/>
    </row>
    <row r="56" spans="1:10" ht="12.75">
      <c r="A56" s="43" t="s">
        <v>146</v>
      </c>
      <c r="B56" s="4"/>
      <c r="C56" s="96">
        <v>13828.4</v>
      </c>
      <c r="D56" s="113">
        <f>C56/C36</f>
        <v>0.06024278516801754</v>
      </c>
      <c r="E56" s="96">
        <v>13058</v>
      </c>
      <c r="F56" s="113">
        <f>E56/E36</f>
        <v>0.05594735173394802</v>
      </c>
      <c r="G56" s="112">
        <f>E56/C56-1</f>
        <v>-0.05571143443926985</v>
      </c>
      <c r="H56" s="96">
        <v>13344</v>
      </c>
      <c r="I56" s="114">
        <f>H56/H36</f>
        <v>0.06331191937978611</v>
      </c>
      <c r="J56" s="112">
        <f t="shared" si="2"/>
        <v>0.02190228212589984</v>
      </c>
    </row>
    <row r="57" spans="1:10" ht="12.75">
      <c r="A57" s="43" t="s">
        <v>47</v>
      </c>
      <c r="B57" s="4"/>
      <c r="C57" s="96">
        <v>5004.1</v>
      </c>
      <c r="D57" s="113">
        <f>C57/C36</f>
        <v>0.021800130257967412</v>
      </c>
      <c r="E57" s="96">
        <v>4955</v>
      </c>
      <c r="F57" s="113">
        <f>E57/E36</f>
        <v>0.021229830589807968</v>
      </c>
      <c r="G57" s="112">
        <f>E57/C57-1</f>
        <v>-0.009811954197558093</v>
      </c>
      <c r="H57" s="96">
        <v>5237</v>
      </c>
      <c r="I57" s="114">
        <f>H57/H36</f>
        <v>0.02484746116546312</v>
      </c>
      <c r="J57" s="112">
        <f t="shared" si="2"/>
        <v>0.05691220988900092</v>
      </c>
    </row>
    <row r="58" spans="1:13" ht="12.75">
      <c r="A58" s="43" t="s">
        <v>122</v>
      </c>
      <c r="B58" s="4"/>
      <c r="C58" s="96">
        <v>258.1</v>
      </c>
      <c r="D58" s="113">
        <f>C58/C36</f>
        <v>0.0011244007153297076</v>
      </c>
      <c r="E58" s="96">
        <v>282</v>
      </c>
      <c r="F58" s="113">
        <f>E58/E36</f>
        <v>0.0012082365744350851</v>
      </c>
      <c r="G58" s="112">
        <f>E58/C58-1</f>
        <v>0.0925997675319643</v>
      </c>
      <c r="H58" s="96">
        <v>212</v>
      </c>
      <c r="I58" s="114">
        <f>H58/H36</f>
        <v>0.0010058548342711823</v>
      </c>
      <c r="J58" s="112">
        <f t="shared" si="2"/>
        <v>-0.24822695035460995</v>
      </c>
      <c r="M58" s="13"/>
    </row>
    <row r="59" spans="1:10" ht="12.75">
      <c r="A59" s="80" t="s">
        <v>4</v>
      </c>
      <c r="B59" s="81"/>
      <c r="C59" s="97">
        <f>SUM(C56:C58)</f>
        <v>19090.6</v>
      </c>
      <c r="D59" s="117">
        <f>C59/C36</f>
        <v>0.08316731614131465</v>
      </c>
      <c r="E59" s="97">
        <f>SUM(E56:E58)</f>
        <v>18295</v>
      </c>
      <c r="F59" s="117">
        <f>E59/E36</f>
        <v>0.07838541889819108</v>
      </c>
      <c r="G59" s="170">
        <f>E59/C59-1</f>
        <v>-0.04167496045174057</v>
      </c>
      <c r="H59" s="97">
        <f>SUM(H56:H58)</f>
        <v>18793</v>
      </c>
      <c r="I59" s="118">
        <f>H59/H36</f>
        <v>0.08916523537952041</v>
      </c>
      <c r="J59" s="116">
        <f t="shared" si="2"/>
        <v>0.027220552063405234</v>
      </c>
    </row>
    <row r="60" spans="1:10" ht="3" customHeight="1">
      <c r="A60" s="45"/>
      <c r="B60" s="168"/>
      <c r="C60" s="172"/>
      <c r="D60" s="171"/>
      <c r="E60" s="172"/>
      <c r="F60" s="171"/>
      <c r="G60" s="171"/>
      <c r="H60" s="172"/>
      <c r="I60" s="171"/>
      <c r="J60" s="173"/>
    </row>
    <row r="61" spans="1:10" ht="12.75">
      <c r="A61" s="199" t="s">
        <v>138</v>
      </c>
      <c r="B61" s="77"/>
      <c r="C61" s="108"/>
      <c r="D61" s="110"/>
      <c r="E61" s="108"/>
      <c r="F61" s="110"/>
      <c r="G61" s="109"/>
      <c r="H61" s="108"/>
      <c r="I61" s="111"/>
      <c r="J61" s="106"/>
    </row>
    <row r="62" spans="1:10" ht="12.75">
      <c r="A62" s="43" t="s">
        <v>116</v>
      </c>
      <c r="B62" s="4"/>
      <c r="C62" s="96">
        <v>7073</v>
      </c>
      <c r="D62" s="113">
        <f>C62/C36</f>
        <v>0.030813197441019066</v>
      </c>
      <c r="E62" s="96">
        <v>7283</v>
      </c>
      <c r="F62" s="113">
        <f>42/E36</f>
        <v>0.0001799501281073531</v>
      </c>
      <c r="G62" s="112">
        <f aca="true" t="shared" si="3" ref="G62:G67">E62/C62-1</f>
        <v>0.029690371836561535</v>
      </c>
      <c r="H62" s="96">
        <v>7270</v>
      </c>
      <c r="I62" s="114">
        <f>H62/H36</f>
        <v>0.03449322945826177</v>
      </c>
      <c r="J62" s="112">
        <f t="shared" si="2"/>
        <v>-0.0017849787175614473</v>
      </c>
    </row>
    <row r="63" spans="1:10" ht="12.75">
      <c r="A63" s="43" t="s">
        <v>117</v>
      </c>
      <c r="B63" s="4"/>
      <c r="C63" s="96">
        <v>5438</v>
      </c>
      <c r="D63" s="113">
        <f>C63/C36</f>
        <v>0.023690395544219096</v>
      </c>
      <c r="E63" s="96">
        <v>5599</v>
      </c>
      <c r="F63" s="113">
        <f>E63/E36</f>
        <v>0.023989065887454048</v>
      </c>
      <c r="G63" s="112">
        <f t="shared" si="3"/>
        <v>0.029606472968003006</v>
      </c>
      <c r="H63" s="96">
        <v>4794</v>
      </c>
      <c r="I63" s="114">
        <f>H63/H36</f>
        <v>0.022745604129698338</v>
      </c>
      <c r="J63" s="112">
        <f t="shared" si="2"/>
        <v>-0.14377567422754067</v>
      </c>
    </row>
    <row r="64" spans="1:10" ht="12.75">
      <c r="A64" s="43" t="s">
        <v>50</v>
      </c>
      <c r="B64" s="4"/>
      <c r="C64" s="96">
        <v>2475.4</v>
      </c>
      <c r="D64" s="113">
        <f>C64/C36</f>
        <v>0.010783965636292747</v>
      </c>
      <c r="E64" s="96">
        <v>1116</v>
      </c>
      <c r="F64" s="113">
        <f>E64/E36</f>
        <v>0.004781531975423954</v>
      </c>
      <c r="G64" s="112">
        <f t="shared" si="3"/>
        <v>-0.5491637715116748</v>
      </c>
      <c r="H64" s="96">
        <v>800</v>
      </c>
      <c r="I64" s="114">
        <f>H64/H36</f>
        <v>0.0037956786198912536</v>
      </c>
      <c r="J64" s="112">
        <f t="shared" si="2"/>
        <v>-0.2831541218637993</v>
      </c>
    </row>
    <row r="65" spans="1:10" ht="12.75">
      <c r="A65" s="43" t="s">
        <v>86</v>
      </c>
      <c r="B65" s="4"/>
      <c r="C65" s="96">
        <v>1444.1</v>
      </c>
      <c r="D65" s="113">
        <f>C65/C36</f>
        <v>0.006291154874109378</v>
      </c>
      <c r="E65" s="96">
        <v>3032</v>
      </c>
      <c r="F65" s="113">
        <f>E65/E36</f>
        <v>0.012990685438607015</v>
      </c>
      <c r="G65" s="112">
        <f t="shared" si="3"/>
        <v>1.0995775915795307</v>
      </c>
      <c r="H65" s="96">
        <v>2438</v>
      </c>
      <c r="I65" s="114">
        <f>H65/H36</f>
        <v>0.011567330594118595</v>
      </c>
      <c r="J65" s="112">
        <f t="shared" si="2"/>
        <v>-0.19591029023746698</v>
      </c>
    </row>
    <row r="66" spans="1:10" ht="12.75">
      <c r="A66" s="43" t="s">
        <v>147</v>
      </c>
      <c r="B66" s="4"/>
      <c r="C66" s="96">
        <v>6308.7</v>
      </c>
      <c r="D66" s="113">
        <f>C66/C36</f>
        <v>0.02748355983262505</v>
      </c>
      <c r="E66" s="96">
        <v>6057</v>
      </c>
      <c r="F66" s="113">
        <f>E66/E36</f>
        <v>0.025951379189196138</v>
      </c>
      <c r="G66" s="112">
        <f t="shared" si="3"/>
        <v>-0.039897284702078095</v>
      </c>
      <c r="H66" s="96">
        <v>5992</v>
      </c>
      <c r="I66" s="114">
        <f>H66/H36</f>
        <v>0.028429632862985492</v>
      </c>
      <c r="J66" s="112">
        <f t="shared" si="2"/>
        <v>-0.010731385174178598</v>
      </c>
    </row>
    <row r="67" spans="1:10" ht="12.75">
      <c r="A67" s="80" t="s">
        <v>4</v>
      </c>
      <c r="B67" s="81"/>
      <c r="C67" s="97">
        <f>SUM(C62:C66)</f>
        <v>22739.2</v>
      </c>
      <c r="D67" s="117">
        <f>C67/C36</f>
        <v>0.09906227332826534</v>
      </c>
      <c r="E67" s="97">
        <f>SUM(E62:E66)</f>
        <v>23087</v>
      </c>
      <c r="F67" s="117">
        <f>E67/E36</f>
        <v>0.09891687160986812</v>
      </c>
      <c r="G67" s="170">
        <f t="shared" si="3"/>
        <v>0.015295173093160752</v>
      </c>
      <c r="H67" s="97">
        <f>SUM(H62:H66)</f>
        <v>21294</v>
      </c>
      <c r="I67" s="118">
        <f>H67/H36</f>
        <v>0.10103147566495545</v>
      </c>
      <c r="J67" s="116">
        <f t="shared" si="2"/>
        <v>-0.07766275393078359</v>
      </c>
    </row>
    <row r="68" spans="1:10" ht="2.25" customHeight="1">
      <c r="A68" s="80"/>
      <c r="B68" s="81"/>
      <c r="C68" s="97"/>
      <c r="D68" s="117"/>
      <c r="E68" s="97"/>
      <c r="F68" s="117"/>
      <c r="G68" s="170"/>
      <c r="H68" s="97"/>
      <c r="I68" s="118"/>
      <c r="J68" s="116"/>
    </row>
    <row r="69" spans="1:10" ht="12.75">
      <c r="A69" s="199" t="s">
        <v>51</v>
      </c>
      <c r="B69" s="77"/>
      <c r="C69" s="108"/>
      <c r="D69" s="110"/>
      <c r="E69" s="108"/>
      <c r="F69" s="110"/>
      <c r="G69" s="109"/>
      <c r="H69" s="108"/>
      <c r="I69" s="111"/>
      <c r="J69" s="106"/>
    </row>
    <row r="70" spans="1:10" ht="12.75">
      <c r="A70" s="43" t="s">
        <v>139</v>
      </c>
      <c r="B70" s="4"/>
      <c r="C70" s="96">
        <v>16224.4</v>
      </c>
      <c r="D70" s="113">
        <f>C70/C36</f>
        <v>0.07068084837580513</v>
      </c>
      <c r="E70" s="96">
        <v>21019</v>
      </c>
      <c r="F70" s="113">
        <f>E70/E36</f>
        <v>0.09005647006401084</v>
      </c>
      <c r="G70" s="112">
        <f>E70/C70-1</f>
        <v>0.29551786198565133</v>
      </c>
      <c r="H70" s="96">
        <v>16011</v>
      </c>
      <c r="I70" s="114">
        <f>H70/H36</f>
        <v>0.07596576297884858</v>
      </c>
      <c r="J70" s="112">
        <f t="shared" si="2"/>
        <v>-0.23826062134259485</v>
      </c>
    </row>
    <row r="71" spans="1:10" ht="12.75">
      <c r="A71" s="43" t="s">
        <v>67</v>
      </c>
      <c r="B71" s="4"/>
      <c r="C71" s="96">
        <v>1046.9</v>
      </c>
      <c r="D71" s="113">
        <f>C71/C36</f>
        <v>0.004560771440831735</v>
      </c>
      <c r="E71" s="96">
        <v>5090</v>
      </c>
      <c r="F71" s="113">
        <f>E71/E36</f>
        <v>0.021808241715867316</v>
      </c>
      <c r="G71" s="112">
        <f aca="true" t="shared" si="4" ref="G71:G77">E71/C71-1</f>
        <v>3.8619734454102588</v>
      </c>
      <c r="H71" s="96">
        <v>0</v>
      </c>
      <c r="I71" s="114">
        <f>H71/H36</f>
        <v>0</v>
      </c>
      <c r="J71" s="112">
        <f t="shared" si="2"/>
        <v>-1</v>
      </c>
    </row>
    <row r="72" spans="1:10" ht="12.75">
      <c r="A72" s="43" t="s">
        <v>53</v>
      </c>
      <c r="B72" s="4"/>
      <c r="C72" s="96">
        <v>5840.1</v>
      </c>
      <c r="D72" s="113">
        <f>C72/C36</f>
        <v>0.025442125600918346</v>
      </c>
      <c r="E72" s="96">
        <v>5898</v>
      </c>
      <c r="F72" s="113">
        <f>E72/E36</f>
        <v>0.025270139418504013</v>
      </c>
      <c r="G72" s="112">
        <f t="shared" si="4"/>
        <v>0.009914213797708848</v>
      </c>
      <c r="H72" s="96">
        <v>4630</v>
      </c>
      <c r="I72" s="114">
        <f>H72/H36</f>
        <v>0.021967490012620633</v>
      </c>
      <c r="J72" s="112">
        <f t="shared" si="2"/>
        <v>-0.21498813157002372</v>
      </c>
    </row>
    <row r="73" spans="1:10" ht="12.75">
      <c r="A73" s="43" t="s">
        <v>54</v>
      </c>
      <c r="B73" s="4"/>
      <c r="C73" s="96">
        <v>16647.3</v>
      </c>
      <c r="D73" s="113">
        <f>C73/C36</f>
        <v>0.0725231926707022</v>
      </c>
      <c r="E73" s="96">
        <v>20626</v>
      </c>
      <c r="F73" s="113">
        <f>E73/E36</f>
        <v>0.08837265100814917</v>
      </c>
      <c r="G73" s="112">
        <f t="shared" si="4"/>
        <v>0.23899971767193495</v>
      </c>
      <c r="H73" s="96">
        <v>17208</v>
      </c>
      <c r="I73" s="114">
        <f>H73/H36</f>
        <v>0.08164504711386086</v>
      </c>
      <c r="J73" s="112">
        <f t="shared" si="2"/>
        <v>-0.16571317754290704</v>
      </c>
    </row>
    <row r="74" spans="1:10" ht="12.75">
      <c r="A74" s="43" t="s">
        <v>134</v>
      </c>
      <c r="B74" s="4"/>
      <c r="C74" s="96">
        <v>11323.5</v>
      </c>
      <c r="D74" s="113">
        <f>C74/C36</f>
        <v>0.04933030414581922</v>
      </c>
      <c r="E74" s="96">
        <v>10847</v>
      </c>
      <c r="F74" s="113">
        <f>E74/E36</f>
        <v>0.04647426284715379</v>
      </c>
      <c r="G74" s="112">
        <f t="shared" si="4"/>
        <v>-0.042080628780853946</v>
      </c>
      <c r="H74" s="96">
        <v>11168</v>
      </c>
      <c r="I74" s="114">
        <f>H74/H36</f>
        <v>0.0529876735336819</v>
      </c>
      <c r="J74" s="112">
        <f t="shared" si="2"/>
        <v>0.029593435973080062</v>
      </c>
    </row>
    <row r="75" spans="1:10" ht="12.75">
      <c r="A75" s="43" t="s">
        <v>125</v>
      </c>
      <c r="B75" s="4"/>
      <c r="C75" s="96">
        <v>9785.7</v>
      </c>
      <c r="D75" s="113">
        <f>C75/C36</f>
        <v>0.0426309495544437</v>
      </c>
      <c r="E75" s="96">
        <v>5584</v>
      </c>
      <c r="F75" s="113">
        <f>E75/E36</f>
        <v>0.023924797984558564</v>
      </c>
      <c r="G75" s="112">
        <f t="shared" si="4"/>
        <v>-0.4293714297393135</v>
      </c>
      <c r="H75" s="96">
        <v>608</v>
      </c>
      <c r="I75" s="114">
        <f>H75/H36</f>
        <v>0.0028847157511173527</v>
      </c>
      <c r="J75" s="112">
        <f t="shared" si="2"/>
        <v>-0.8911174785100286</v>
      </c>
    </row>
    <row r="76" spans="1:10" ht="12.75">
      <c r="A76" s="43" t="s">
        <v>101</v>
      </c>
      <c r="B76" s="4"/>
      <c r="C76" s="96">
        <v>3100</v>
      </c>
      <c r="D76" s="113">
        <f>C76/C36</f>
        <v>0.013505006654483119</v>
      </c>
      <c r="E76" s="96">
        <v>6522</v>
      </c>
      <c r="F76" s="113">
        <f>E76/E36</f>
        <v>0.027943684178956117</v>
      </c>
      <c r="G76" s="112">
        <f t="shared" si="4"/>
        <v>1.1038709677419356</v>
      </c>
      <c r="H76" s="96">
        <v>736</v>
      </c>
      <c r="I76" s="114">
        <f>H76/H36</f>
        <v>0.0034920243302999534</v>
      </c>
      <c r="J76" s="112">
        <f t="shared" si="2"/>
        <v>-0.8871511806194419</v>
      </c>
    </row>
    <row r="77" spans="1:10" ht="12.75">
      <c r="A77" s="80" t="s">
        <v>4</v>
      </c>
      <c r="B77" s="81"/>
      <c r="C77" s="97">
        <f>SUM(C70:C76)</f>
        <v>63967.899999999994</v>
      </c>
      <c r="D77" s="117">
        <f>C77/C36</f>
        <v>0.2786731984430034</v>
      </c>
      <c r="E77" s="97">
        <f>SUM(E70:E76)</f>
        <v>75586</v>
      </c>
      <c r="F77" s="117">
        <f>E77/E36</f>
        <v>0.3238502472171998</v>
      </c>
      <c r="G77" s="170">
        <f t="shared" si="4"/>
        <v>0.18162390824147745</v>
      </c>
      <c r="H77" s="97">
        <f>SUM(H70:H76)</f>
        <v>50361</v>
      </c>
      <c r="I77" s="118">
        <f>H77/H36</f>
        <v>0.2389427137204293</v>
      </c>
      <c r="J77" s="116">
        <f t="shared" si="2"/>
        <v>-0.33372582224221414</v>
      </c>
    </row>
    <row r="78" spans="1:10" ht="4.5" customHeight="1">
      <c r="A78" s="45"/>
      <c r="B78" s="168"/>
      <c r="C78" s="172"/>
      <c r="D78" s="171"/>
      <c r="E78" s="172"/>
      <c r="F78" s="171"/>
      <c r="G78" s="171"/>
      <c r="H78" s="172"/>
      <c r="I78" s="171"/>
      <c r="J78" s="173"/>
    </row>
    <row r="79" spans="1:10" ht="12.75">
      <c r="A79" s="79" t="s">
        <v>127</v>
      </c>
      <c r="B79" s="52"/>
      <c r="C79" s="68">
        <v>4919.500000000015</v>
      </c>
      <c r="D79" s="101">
        <f>C79/C36</f>
        <v>0.02143157426991287</v>
      </c>
      <c r="E79" s="100">
        <v>-606</v>
      </c>
      <c r="F79" s="101">
        <f>E79/E36</f>
        <v>-0.0025964232769775234</v>
      </c>
      <c r="G79" s="121">
        <f>E79/C79-1</f>
        <v>-1.1231832503303179</v>
      </c>
      <c r="H79" s="68">
        <v>4627</v>
      </c>
      <c r="I79" s="102">
        <f>H79/H36</f>
        <v>0.02195325621779604</v>
      </c>
      <c r="J79" s="121">
        <f t="shared" si="2"/>
        <v>-8.635313531353136</v>
      </c>
    </row>
    <row r="80" spans="1:9" ht="13.5" thickBot="1">
      <c r="A80" s="4"/>
      <c r="B80" s="4"/>
      <c r="C80" s="253"/>
      <c r="D80" s="103"/>
      <c r="E80" s="104"/>
      <c r="F80" s="103"/>
      <c r="G80" s="103"/>
      <c r="H80" s="104"/>
      <c r="I80" s="76"/>
    </row>
    <row r="81" spans="1:10" ht="23.25" thickBot="1">
      <c r="A81" s="4"/>
      <c r="B81" s="4"/>
      <c r="C81" s="253"/>
      <c r="D81" s="211" t="s">
        <v>120</v>
      </c>
      <c r="E81" s="104"/>
      <c r="F81" s="211" t="s">
        <v>120</v>
      </c>
      <c r="G81" s="211" t="s">
        <v>121</v>
      </c>
      <c r="H81" s="104"/>
      <c r="I81" s="211" t="s">
        <v>120</v>
      </c>
      <c r="J81" s="211" t="s">
        <v>121</v>
      </c>
    </row>
    <row r="82" spans="1:10" ht="12.75">
      <c r="A82" s="214" t="s">
        <v>111</v>
      </c>
      <c r="B82" s="203"/>
      <c r="C82" s="254">
        <f>C8-C36</f>
        <v>23548.699999999983</v>
      </c>
      <c r="D82" s="215">
        <f>C82/C8</f>
        <v>0.09304359026635242</v>
      </c>
      <c r="E82" s="223">
        <f>E8-E36</f>
        <v>37993</v>
      </c>
      <c r="F82" s="215">
        <f>E82/E8</f>
        <v>0.13999358858620956</v>
      </c>
      <c r="G82" s="222">
        <f>E82/C82-1</f>
        <v>0.6133799318009074</v>
      </c>
      <c r="H82" s="223">
        <f>H8-H36</f>
        <v>34834</v>
      </c>
      <c r="I82" s="215">
        <f>H82/H8</f>
        <v>0.14183224755700324</v>
      </c>
      <c r="J82" s="224">
        <f>H82/E82-1</f>
        <v>-0.0831468954807465</v>
      </c>
    </row>
    <row r="83" spans="1:10" ht="13.5" thickBot="1">
      <c r="A83" s="216" t="s">
        <v>112</v>
      </c>
      <c r="B83" s="204"/>
      <c r="C83" s="257">
        <v>5416.217</v>
      </c>
      <c r="D83" s="210"/>
      <c r="E83" s="212">
        <v>4800</v>
      </c>
      <c r="F83" s="213"/>
      <c r="G83" s="213"/>
      <c r="H83" s="212">
        <v>8200</v>
      </c>
      <c r="I83" s="210"/>
      <c r="J83" s="217"/>
    </row>
    <row r="84" spans="1:10" ht="13.5" thickBot="1">
      <c r="A84" s="218" t="s">
        <v>113</v>
      </c>
      <c r="B84" s="9"/>
      <c r="C84" s="255">
        <f>C82-C83</f>
        <v>18132.482999999982</v>
      </c>
      <c r="D84" s="220"/>
      <c r="E84" s="219">
        <f>E82-E83</f>
        <v>33193</v>
      </c>
      <c r="F84" s="225">
        <f>E84/E8</f>
        <v>0.12230692985397452</v>
      </c>
      <c r="G84" s="221"/>
      <c r="H84" s="219">
        <f>H82-H83</f>
        <v>26634</v>
      </c>
      <c r="I84" s="225">
        <f>H84/H8</f>
        <v>0.10844462540716612</v>
      </c>
      <c r="J84" s="226">
        <f>H84/E84-1</f>
        <v>-0.19760190401590694</v>
      </c>
    </row>
    <row r="85" spans="3:8" ht="12.75">
      <c r="C85" s="70"/>
      <c r="E85" s="70"/>
      <c r="H85" s="70"/>
    </row>
    <row r="86" spans="3:8" ht="12.75">
      <c r="C86" s="70"/>
      <c r="E86" s="70"/>
      <c r="H86" s="70"/>
    </row>
    <row r="87" spans="3:8" ht="12.75">
      <c r="C87" s="70"/>
      <c r="E87" s="70"/>
      <c r="H87" s="70"/>
    </row>
    <row r="88" spans="3:8" ht="12.75">
      <c r="C88" s="70"/>
      <c r="E88" s="70"/>
      <c r="F88" s="70"/>
      <c r="G88" s="70"/>
      <c r="H88" s="70"/>
    </row>
    <row r="89" ht="12.75">
      <c r="E89" s="70"/>
    </row>
    <row r="90" ht="12.75">
      <c r="E90" s="70"/>
    </row>
    <row r="91" ht="12.75">
      <c r="E91" s="70"/>
    </row>
    <row r="92" ht="12.75">
      <c r="E92" s="70"/>
    </row>
    <row r="93" ht="12.75">
      <c r="E93" s="70"/>
    </row>
  </sheetData>
  <mergeCells count="1">
    <mergeCell ref="A1:J1"/>
  </mergeCells>
  <printOptions horizontalCentered="1"/>
  <pageMargins left="0.1968503937007874" right="0" top="0.7874015748031497" bottom="0.7874015748031497" header="0.5118110236220472" footer="0.5118110236220472"/>
  <pageSetup horizontalDpi="300" verticalDpi="300" orientation="portrait" paperSize="9" r:id="rId1"/>
  <rowBreaks count="1" manualBreakCount="1">
    <brk id="29" max="255" man="1"/>
  </rowBreaks>
  <ignoredErrors>
    <ignoredError sqref="D15 D23 D28 D46 D53 D59 D67:E67 D77:E77 D8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22">
      <selection activeCell="M19" sqref="M19"/>
    </sheetView>
  </sheetViews>
  <sheetFormatPr defaultColWidth="9.140625" defaultRowHeight="12.75"/>
  <cols>
    <col min="1" max="1" width="34.28125" style="0" customWidth="1"/>
    <col min="2" max="2" width="2.8515625" style="0" customWidth="1"/>
    <col min="3" max="3" width="9.57421875" style="0" customWidth="1"/>
    <col min="4" max="4" width="6.8515625" style="0" customWidth="1"/>
    <col min="5" max="5" width="8.57421875" style="0" customWidth="1"/>
    <col min="6" max="6" width="7.7109375" style="0" customWidth="1"/>
    <col min="7" max="7" width="9.7109375" style="0" customWidth="1"/>
    <col min="8" max="8" width="7.28125" style="0" customWidth="1"/>
  </cols>
  <sheetData>
    <row r="1" spans="1:6" ht="18.75" thickBot="1">
      <c r="A1" s="8" t="s">
        <v>40</v>
      </c>
      <c r="B1" s="9"/>
      <c r="C1" s="10"/>
      <c r="D1" s="10"/>
      <c r="E1" s="10"/>
      <c r="F1" s="10"/>
    </row>
    <row r="2" spans="1:4" ht="12.75" customHeight="1" thickBot="1">
      <c r="A2" s="5" t="s">
        <v>43</v>
      </c>
      <c r="B2" s="6"/>
      <c r="C2" s="6"/>
      <c r="D2" s="6"/>
    </row>
    <row r="3" spans="1:8" ht="15.75">
      <c r="A3" s="7"/>
      <c r="B3" s="7"/>
      <c r="C3" s="17">
        <v>2012</v>
      </c>
      <c r="D3" s="18" t="s">
        <v>62</v>
      </c>
      <c r="E3" s="19">
        <v>2013</v>
      </c>
      <c r="F3" s="18" t="s">
        <v>62</v>
      </c>
      <c r="G3" s="20">
        <v>2014</v>
      </c>
      <c r="H3" s="21" t="s">
        <v>62</v>
      </c>
    </row>
    <row r="4" spans="1:8" ht="13.5" thickBot="1">
      <c r="A4" s="4"/>
      <c r="B4" s="4"/>
      <c r="C4" s="22" t="s">
        <v>18</v>
      </c>
      <c r="D4" s="23" t="s">
        <v>72</v>
      </c>
      <c r="E4" s="24" t="s">
        <v>71</v>
      </c>
      <c r="F4" s="23" t="s">
        <v>72</v>
      </c>
      <c r="G4" s="25" t="s">
        <v>65</v>
      </c>
      <c r="H4" s="26" t="s">
        <v>72</v>
      </c>
    </row>
    <row r="6" spans="1:8" ht="12.75">
      <c r="A6" s="50" t="s">
        <v>81</v>
      </c>
      <c r="C6" s="61">
        <v>71960.6</v>
      </c>
      <c r="D6" s="95">
        <f>C6/C52</f>
        <v>0.25116541736531206</v>
      </c>
      <c r="E6" s="61">
        <v>70005</v>
      </c>
      <c r="F6" s="95">
        <f>E6/E52</f>
        <v>0.20616082340641703</v>
      </c>
      <c r="G6" s="61">
        <v>67466</v>
      </c>
      <c r="H6" s="95">
        <f>G6/G52</f>
        <v>0.2487895359857215</v>
      </c>
    </row>
    <row r="7" spans="1:8" ht="12.75">
      <c r="A7" s="46"/>
      <c r="C7" s="69"/>
      <c r="D7" s="140"/>
      <c r="E7" s="69"/>
      <c r="F7" s="140"/>
      <c r="G7" s="69"/>
      <c r="H7" s="140"/>
    </row>
    <row r="8" spans="1:8" ht="12.75">
      <c r="A8" s="50" t="s">
        <v>82</v>
      </c>
      <c r="C8" s="61">
        <v>11103.7</v>
      </c>
      <c r="D8" s="95">
        <f>C8/C52</f>
        <v>0.03875545013242268</v>
      </c>
      <c r="E8" s="61">
        <v>11492</v>
      </c>
      <c r="F8" s="95">
        <f>E8/E52</f>
        <v>0.03384329951555667</v>
      </c>
      <c r="G8" s="61">
        <v>11156</v>
      </c>
      <c r="H8" s="95">
        <f>G8/G52</f>
        <v>0.04113918215777887</v>
      </c>
    </row>
    <row r="9" spans="1:8" ht="12.75">
      <c r="A9" s="46"/>
      <c r="C9" s="70"/>
      <c r="D9" s="85"/>
      <c r="E9" s="70"/>
      <c r="F9" s="85"/>
      <c r="G9" s="70"/>
      <c r="H9" s="85"/>
    </row>
    <row r="10" spans="1:8" ht="12.75">
      <c r="A10" s="51" t="s">
        <v>44</v>
      </c>
      <c r="C10" s="71"/>
      <c r="D10" s="83"/>
      <c r="E10" s="71"/>
      <c r="F10" s="83"/>
      <c r="G10" s="71"/>
      <c r="H10" s="83"/>
    </row>
    <row r="11" spans="1:8" ht="12.75">
      <c r="A11" s="44" t="s">
        <v>83</v>
      </c>
      <c r="C11" s="63">
        <v>22959.7</v>
      </c>
      <c r="D11" s="91">
        <f>C11/C52</f>
        <v>0.08013666691331583</v>
      </c>
      <c r="E11" s="72">
        <v>28629</v>
      </c>
      <c r="F11" s="91">
        <f>E11/E52</f>
        <v>0.08431080941793176</v>
      </c>
      <c r="G11" s="72">
        <v>18800</v>
      </c>
      <c r="H11" s="91">
        <f>G11/G52</f>
        <v>0.06932741346058109</v>
      </c>
    </row>
    <row r="12" spans="1:8" ht="12.75">
      <c r="A12" s="44" t="s">
        <v>84</v>
      </c>
      <c r="C12" s="62">
        <v>8578.9</v>
      </c>
      <c r="D12" s="92">
        <f>C12/C52</f>
        <v>0.029943093846289157</v>
      </c>
      <c r="E12" s="71">
        <v>9349</v>
      </c>
      <c r="F12" s="92">
        <f>E12/E52</f>
        <v>0.027532283951526217</v>
      </c>
      <c r="G12" s="71">
        <v>7037</v>
      </c>
      <c r="H12" s="92">
        <f>G12/G52</f>
        <v>0.025949840878835593</v>
      </c>
    </row>
    <row r="13" spans="1:8" ht="12.75">
      <c r="A13" s="44" t="s">
        <v>85</v>
      </c>
      <c r="C13" s="67">
        <v>302.9</v>
      </c>
      <c r="D13" s="126">
        <f>C13/C52</f>
        <v>0.0010572174901258885</v>
      </c>
      <c r="E13" s="73">
        <v>0</v>
      </c>
      <c r="F13" s="126">
        <f>E13/E52</f>
        <v>0</v>
      </c>
      <c r="G13" s="73">
        <v>0</v>
      </c>
      <c r="H13" s="126">
        <f>G13/G52</f>
        <v>0</v>
      </c>
    </row>
    <row r="14" spans="1:8" ht="12.75">
      <c r="A14" s="45" t="s">
        <v>4</v>
      </c>
      <c r="C14" s="74">
        <f>SUM(C11:C13)</f>
        <v>31841.5</v>
      </c>
      <c r="D14" s="93">
        <f>C14/C52</f>
        <v>0.11113697824973087</v>
      </c>
      <c r="E14" s="74">
        <f>SUM(E11:E13)</f>
        <v>37978</v>
      </c>
      <c r="F14" s="93">
        <f>E14/E52</f>
        <v>0.11184309336945798</v>
      </c>
      <c r="G14" s="74">
        <f>SUM(G11:G13)</f>
        <v>25837</v>
      </c>
      <c r="H14" s="93">
        <f>G14/G52</f>
        <v>0.0952772543394167</v>
      </c>
    </row>
    <row r="15" spans="1:8" ht="12.75">
      <c r="A15" s="46"/>
      <c r="C15" s="70"/>
      <c r="D15" s="85"/>
      <c r="E15" s="70"/>
      <c r="F15" s="85"/>
      <c r="G15" s="70"/>
      <c r="H15" s="85"/>
    </row>
    <row r="16" spans="1:8" ht="12.75">
      <c r="A16" s="51" t="s">
        <v>45</v>
      </c>
      <c r="C16" s="71"/>
      <c r="D16" s="83"/>
      <c r="E16" s="71"/>
      <c r="F16" s="83"/>
      <c r="G16" s="71"/>
      <c r="H16" s="83"/>
    </row>
    <row r="17" spans="1:8" ht="12.75">
      <c r="A17" s="44" t="s">
        <v>80</v>
      </c>
      <c r="C17" s="63">
        <v>4616.2</v>
      </c>
      <c r="D17" s="91">
        <f>C17/C52</f>
        <v>0.01611200851079276</v>
      </c>
      <c r="E17" s="72">
        <v>5204</v>
      </c>
      <c r="F17" s="91">
        <f>E17/E52</f>
        <v>0.01532548996510241</v>
      </c>
      <c r="G17" s="72">
        <v>3180</v>
      </c>
      <c r="H17" s="91">
        <f>G17/G52</f>
        <v>0.011726658234289781</v>
      </c>
    </row>
    <row r="18" spans="1:8" ht="12.75">
      <c r="A18" s="44" t="s">
        <v>41</v>
      </c>
      <c r="C18" s="62">
        <v>1950</v>
      </c>
      <c r="D18" s="92">
        <f>C18/C52</f>
        <v>0.006806121181067952</v>
      </c>
      <c r="E18" s="71">
        <v>1930</v>
      </c>
      <c r="F18" s="92">
        <f>E18/E52</f>
        <v>0.005683742435174414</v>
      </c>
      <c r="G18" s="71">
        <v>2189</v>
      </c>
      <c r="H18" s="92">
        <f>G18/G52</f>
        <v>0.008072218514107022</v>
      </c>
    </row>
    <row r="19" spans="1:8" ht="12.75">
      <c r="A19" s="44" t="s">
        <v>42</v>
      </c>
      <c r="C19" s="62">
        <v>2499.7</v>
      </c>
      <c r="D19" s="92">
        <f>C19/C52</f>
        <v>0.008724749290418235</v>
      </c>
      <c r="E19" s="71">
        <v>2549</v>
      </c>
      <c r="F19" s="92">
        <f>E19/E52</f>
        <v>0.007506662936403928</v>
      </c>
      <c r="G19" s="71">
        <v>2471</v>
      </c>
      <c r="H19" s="92">
        <f>G19/G52</f>
        <v>0.009112129716015738</v>
      </c>
    </row>
    <row r="20" spans="1:8" ht="12.75">
      <c r="A20" s="44" t="s">
        <v>79</v>
      </c>
      <c r="C20" s="67">
        <v>1990</v>
      </c>
      <c r="D20" s="126">
        <f>C20/C52</f>
        <v>0.006945733923243705</v>
      </c>
      <c r="E20" s="73">
        <v>4352</v>
      </c>
      <c r="F20" s="126">
        <f>E20/E52</f>
        <v>0.012816397449678265</v>
      </c>
      <c r="G20" s="73">
        <v>3946</v>
      </c>
      <c r="H20" s="126">
        <f>G20/G52</f>
        <v>0.014551381569970904</v>
      </c>
    </row>
    <row r="21" spans="1:8" ht="12.75">
      <c r="A21" s="45" t="s">
        <v>4</v>
      </c>
      <c r="C21" s="74">
        <f>SUM(C17:C20)</f>
        <v>11055.9</v>
      </c>
      <c r="D21" s="93">
        <f>C21/C52</f>
        <v>0.03858861290552265</v>
      </c>
      <c r="E21" s="74">
        <f>SUM(E17:E20)</f>
        <v>14035</v>
      </c>
      <c r="F21" s="93">
        <f>E21/E52</f>
        <v>0.04133229278635902</v>
      </c>
      <c r="G21" s="74">
        <f>SUM(G17:G20)</f>
        <v>11786</v>
      </c>
      <c r="H21" s="93">
        <f>G21/G52</f>
        <v>0.043462388034383445</v>
      </c>
    </row>
    <row r="22" spans="1:8" ht="12.75">
      <c r="A22" s="46"/>
      <c r="C22" s="70"/>
      <c r="D22" s="85"/>
      <c r="E22" s="70"/>
      <c r="F22" s="85"/>
      <c r="G22" s="70"/>
      <c r="H22" s="85"/>
    </row>
    <row r="23" spans="1:8" ht="12.75">
      <c r="A23" s="51" t="s">
        <v>46</v>
      </c>
      <c r="C23" s="71"/>
      <c r="D23" s="83"/>
      <c r="E23" s="71"/>
      <c r="F23" s="83"/>
      <c r="G23" s="71"/>
      <c r="H23" s="83"/>
    </row>
    <row r="24" spans="1:8" ht="12.75">
      <c r="A24" s="44" t="s">
        <v>152</v>
      </c>
      <c r="C24" s="63">
        <v>14682.8</v>
      </c>
      <c r="D24" s="91">
        <f>C24/C52</f>
        <v>0.0512476492704536</v>
      </c>
      <c r="E24" s="72">
        <v>15091</v>
      </c>
      <c r="F24" s="91">
        <f>E24/E52</f>
        <v>0.044442153932236834</v>
      </c>
      <c r="G24" s="72">
        <v>22447</v>
      </c>
      <c r="H24" s="91">
        <f>G24/G52</f>
        <v>0.08277619414625871</v>
      </c>
    </row>
    <row r="25" spans="1:8" ht="12.75">
      <c r="A25" s="44" t="s">
        <v>47</v>
      </c>
      <c r="C25" s="62">
        <v>5194.4</v>
      </c>
      <c r="D25" s="92">
        <f>C25/C52</f>
        <v>0.018130110698943266</v>
      </c>
      <c r="E25" s="71">
        <v>10155</v>
      </c>
      <c r="F25" s="92">
        <f>E25/E52</f>
        <v>0.029905909030671595</v>
      </c>
      <c r="G25" s="71">
        <v>5237</v>
      </c>
      <c r="H25" s="92">
        <f>G25/G52</f>
        <v>0.01931210980282251</v>
      </c>
    </row>
    <row r="26" spans="1:8" ht="12.75">
      <c r="A26" s="44" t="s">
        <v>128</v>
      </c>
      <c r="C26" s="67">
        <v>516.6</v>
      </c>
      <c r="D26" s="126">
        <f>C26/C52</f>
        <v>0.0018030985651998485</v>
      </c>
      <c r="E26" s="73">
        <v>282</v>
      </c>
      <c r="F26" s="126">
        <f>E26/E52</f>
        <v>0.000830474283274189</v>
      </c>
      <c r="G26" s="73">
        <v>212</v>
      </c>
      <c r="H26" s="126">
        <f>G26/G52</f>
        <v>0.0007817772156193187</v>
      </c>
    </row>
    <row r="27" spans="1:8" ht="12.75">
      <c r="A27" s="45" t="s">
        <v>4</v>
      </c>
      <c r="C27" s="74">
        <f>SUM(C24:C26)</f>
        <v>20393.799999999996</v>
      </c>
      <c r="D27" s="93">
        <f>C27/C52</f>
        <v>0.07118085853459671</v>
      </c>
      <c r="E27" s="74">
        <f>SUM(E24:E26)</f>
        <v>25528</v>
      </c>
      <c r="F27" s="93">
        <f>E27/E52</f>
        <v>0.07517853724618262</v>
      </c>
      <c r="G27" s="74">
        <f>SUM(G24:G26)</f>
        <v>27896</v>
      </c>
      <c r="H27" s="93">
        <f>G27/G52</f>
        <v>0.10287008116470055</v>
      </c>
    </row>
    <row r="28" spans="1:8" ht="12.75">
      <c r="A28" s="46"/>
      <c r="C28" s="70"/>
      <c r="D28" s="85"/>
      <c r="E28" s="70"/>
      <c r="F28" s="85"/>
      <c r="G28" s="70"/>
      <c r="H28" s="85"/>
    </row>
    <row r="29" spans="1:8" ht="12.75">
      <c r="A29" s="51" t="s">
        <v>48</v>
      </c>
      <c r="C29" s="71"/>
      <c r="D29" s="83"/>
      <c r="E29" s="71"/>
      <c r="F29" s="83"/>
      <c r="G29" s="71"/>
      <c r="H29" s="83"/>
    </row>
    <row r="30" spans="1:8" ht="12.75">
      <c r="A30" s="44" t="s">
        <v>68</v>
      </c>
      <c r="C30" s="63">
        <v>7092.7</v>
      </c>
      <c r="D30" s="91">
        <f>C30/C52</f>
        <v>0.02475578241074906</v>
      </c>
      <c r="E30" s="72">
        <v>7648</v>
      </c>
      <c r="F30" s="91">
        <f>E30/E52</f>
        <v>0.022522933753478715</v>
      </c>
      <c r="G30" s="72">
        <v>7270</v>
      </c>
      <c r="H30" s="91">
        <f>G30/G52</f>
        <v>0.026809058290341733</v>
      </c>
    </row>
    <row r="31" spans="1:8" ht="12.75">
      <c r="A31" s="44" t="s">
        <v>49</v>
      </c>
      <c r="C31" s="62">
        <v>5438</v>
      </c>
      <c r="D31" s="92">
        <f>C31/C52</f>
        <v>0.018980352298793603</v>
      </c>
      <c r="E31" s="71">
        <v>5710</v>
      </c>
      <c r="F31" s="92">
        <f>E31/E52</f>
        <v>0.016815631764168865</v>
      </c>
      <c r="G31" s="71">
        <v>4794</v>
      </c>
      <c r="H31" s="92">
        <f>G31/G52</f>
        <v>0.01767849043244818</v>
      </c>
    </row>
    <row r="32" spans="1:8" ht="12.75">
      <c r="A32" s="44" t="s">
        <v>50</v>
      </c>
      <c r="C32" s="62">
        <v>6255.6</v>
      </c>
      <c r="D32" s="92">
        <f>C32/C52</f>
        <v>0.021834036748865995</v>
      </c>
      <c r="E32" s="71">
        <v>2745</v>
      </c>
      <c r="F32" s="92">
        <f>E32/E52</f>
        <v>0.008083872012722159</v>
      </c>
      <c r="G32" s="71">
        <v>2950</v>
      </c>
      <c r="H32" s="92">
        <f>G32/G52</f>
        <v>0.010878503707910332</v>
      </c>
    </row>
    <row r="33" spans="1:8" ht="12.75">
      <c r="A33" s="44" t="s">
        <v>86</v>
      </c>
      <c r="C33" s="62">
        <v>1444.1</v>
      </c>
      <c r="D33" s="92">
        <f>C33/C52</f>
        <v>0.005040369024400118</v>
      </c>
      <c r="E33" s="71">
        <v>3032</v>
      </c>
      <c r="F33" s="92">
        <f>E33/E52</f>
        <v>0.008929071017330996</v>
      </c>
      <c r="G33" s="71">
        <v>2438</v>
      </c>
      <c r="H33" s="92">
        <f>G33/G52</f>
        <v>0.008990437979622165</v>
      </c>
    </row>
    <row r="34" spans="1:8" ht="12.75">
      <c r="A34" s="44" t="s">
        <v>149</v>
      </c>
      <c r="C34" s="67">
        <v>6308.1</v>
      </c>
      <c r="D34" s="126">
        <f>C34/C52</f>
        <v>0.02201727847297167</v>
      </c>
      <c r="E34" s="73">
        <v>6617</v>
      </c>
      <c r="F34" s="126">
        <f>E34/E52</f>
        <v>0.019486696214274145</v>
      </c>
      <c r="G34" s="73">
        <v>6392</v>
      </c>
      <c r="H34" s="126">
        <f>G34/G52</f>
        <v>0.02357132057659757</v>
      </c>
    </row>
    <row r="35" spans="1:8" ht="12.75">
      <c r="A35" s="45" t="s">
        <v>4</v>
      </c>
      <c r="C35" s="74">
        <f>SUM(C30:C34)</f>
        <v>26538.5</v>
      </c>
      <c r="D35" s="93">
        <f>C35/C52</f>
        <v>0.09262781895578044</v>
      </c>
      <c r="E35" s="74">
        <f>SUM(E30:E34)</f>
        <v>25752</v>
      </c>
      <c r="F35" s="93">
        <f>E35/E52</f>
        <v>0.07583820476197488</v>
      </c>
      <c r="G35" s="74">
        <f>SUM(G30:G34)</f>
        <v>23844</v>
      </c>
      <c r="H35" s="93">
        <f>G35/G52</f>
        <v>0.08792781098691999</v>
      </c>
    </row>
    <row r="36" spans="1:8" ht="12.75">
      <c r="A36" s="46"/>
      <c r="C36" s="70"/>
      <c r="D36" s="85"/>
      <c r="E36" s="70"/>
      <c r="F36" s="85"/>
      <c r="G36" s="70"/>
      <c r="H36" s="85"/>
    </row>
    <row r="37" spans="1:8" ht="12.75">
      <c r="A37" s="51" t="s">
        <v>51</v>
      </c>
      <c r="C37" s="71"/>
      <c r="D37" s="83"/>
      <c r="E37" s="71"/>
      <c r="F37" s="83"/>
      <c r="G37" s="71"/>
      <c r="H37" s="83"/>
    </row>
    <row r="38" spans="1:8" ht="12.75">
      <c r="A38" s="44" t="s">
        <v>52</v>
      </c>
      <c r="C38" s="63">
        <v>26752.6</v>
      </c>
      <c r="D38" s="91">
        <f>C38/C52</f>
        <v>0.09337509615827615</v>
      </c>
      <c r="E38" s="72">
        <v>28614</v>
      </c>
      <c r="F38" s="91">
        <f>E38/E52</f>
        <v>0.08426663525392782</v>
      </c>
      <c r="G38" s="72">
        <v>24211</v>
      </c>
      <c r="H38" s="91">
        <f>G38/G52</f>
        <v>0.08928117060075154</v>
      </c>
    </row>
    <row r="39" spans="1:8" ht="12.75">
      <c r="A39" s="44" t="s">
        <v>67</v>
      </c>
      <c r="C39" s="62">
        <v>10604.6</v>
      </c>
      <c r="D39" s="92">
        <f>C39/C52</f>
        <v>0.03701343214192473</v>
      </c>
      <c r="E39" s="71">
        <v>44245</v>
      </c>
      <c r="F39" s="92">
        <f>E39/E52</f>
        <v>0.13029905909030673</v>
      </c>
      <c r="G39" s="71">
        <v>12100</v>
      </c>
      <c r="H39" s="92">
        <f>G39/G52</f>
        <v>0.04462030334431017</v>
      </c>
    </row>
    <row r="40" spans="1:8" ht="12.75">
      <c r="A40" s="44" t="s">
        <v>53</v>
      </c>
      <c r="C40" s="62">
        <v>5868.9</v>
      </c>
      <c r="D40" s="92">
        <f>C40/C52</f>
        <v>0.0204843305638819</v>
      </c>
      <c r="E40" s="71">
        <v>6078</v>
      </c>
      <c r="F40" s="92">
        <f>E40/E52</f>
        <v>0.01789937125439901</v>
      </c>
      <c r="G40" s="71">
        <v>6230</v>
      </c>
      <c r="H40" s="92">
        <f>G40/G52</f>
        <v>0.022973924779756395</v>
      </c>
    </row>
    <row r="41" spans="1:8" ht="12.75">
      <c r="A41" s="44" t="s">
        <v>54</v>
      </c>
      <c r="C41" s="62">
        <v>22712.8</v>
      </c>
      <c r="D41" s="92">
        <f>C41/C52</f>
        <v>0.07927490726223599</v>
      </c>
      <c r="E41" s="71">
        <v>27523</v>
      </c>
      <c r="F41" s="92">
        <f>E41/E52</f>
        <v>0.08105370105870746</v>
      </c>
      <c r="G41" s="71">
        <v>25842</v>
      </c>
      <c r="H41" s="92">
        <f>G41/G52</f>
        <v>0.0952956924812945</v>
      </c>
    </row>
    <row r="42" spans="1:8" ht="12.75">
      <c r="A42" s="44" t="s">
        <v>129</v>
      </c>
      <c r="C42" s="62">
        <v>13732.2</v>
      </c>
      <c r="D42" s="92">
        <f>C42/C52</f>
        <v>0.04792975245264684</v>
      </c>
      <c r="E42" s="71">
        <v>21915</v>
      </c>
      <c r="F42" s="92">
        <f>E42/E52</f>
        <v>0.06453845360976544</v>
      </c>
      <c r="G42" s="71">
        <v>14983</v>
      </c>
      <c r="H42" s="92">
        <f>G42/G52</f>
        <v>0.0552517359510578</v>
      </c>
    </row>
    <row r="43" spans="1:8" ht="12.75">
      <c r="A43" s="44" t="s">
        <v>55</v>
      </c>
      <c r="C43" s="62">
        <v>11301.6</v>
      </c>
      <c r="D43" s="92">
        <f>C43/C52</f>
        <v>0.03944618417433722</v>
      </c>
      <c r="E43" s="71">
        <v>6376</v>
      </c>
      <c r="F43" s="92">
        <f>E43/E52</f>
        <v>0.018776964645944076</v>
      </c>
      <c r="G43" s="71">
        <v>608</v>
      </c>
      <c r="H43" s="92">
        <f>G43/G52</f>
        <v>0.002242078052342197</v>
      </c>
    </row>
    <row r="44" spans="1:8" ht="12.75">
      <c r="A44" s="44" t="s">
        <v>78</v>
      </c>
      <c r="C44" s="67">
        <v>3140.7</v>
      </c>
      <c r="D44" s="126">
        <f>C44/C52</f>
        <v>0.010962043483784675</v>
      </c>
      <c r="E44" s="73">
        <v>6527</v>
      </c>
      <c r="F44" s="126">
        <f>E44/E52</f>
        <v>0.019221651230250467</v>
      </c>
      <c r="G44" s="73">
        <v>736</v>
      </c>
      <c r="H44" s="126">
        <f>G44/G52</f>
        <v>0.0027140944844142386</v>
      </c>
    </row>
    <row r="45" spans="1:8" ht="12.75">
      <c r="A45" s="45" t="s">
        <v>4</v>
      </c>
      <c r="C45" s="75">
        <f>SUM(C38:C44)</f>
        <v>94113.4</v>
      </c>
      <c r="D45" s="93">
        <f>C45/C52</f>
        <v>0.3284857462370875</v>
      </c>
      <c r="E45" s="75">
        <f>SUM(E38:E44)</f>
        <v>141278</v>
      </c>
      <c r="F45" s="93">
        <f>E45/E52</f>
        <v>0.416055836143301</v>
      </c>
      <c r="G45" s="74">
        <f>SUM(G38:G44)</f>
        <v>84710</v>
      </c>
      <c r="H45" s="93">
        <f>G45/G52</f>
        <v>0.31237899969392685</v>
      </c>
    </row>
    <row r="46" spans="1:8" ht="12.75">
      <c r="A46" s="46"/>
      <c r="C46" s="70"/>
      <c r="D46" s="85"/>
      <c r="E46" s="70"/>
      <c r="F46" s="85"/>
      <c r="G46" s="70"/>
      <c r="H46" s="85"/>
    </row>
    <row r="47" spans="1:8" ht="12.75">
      <c r="A47" s="50" t="s">
        <v>148</v>
      </c>
      <c r="C47" s="61">
        <v>4920</v>
      </c>
      <c r="D47" s="95">
        <f>C47/C52</f>
        <v>0.017172367287617604</v>
      </c>
      <c r="E47" s="61">
        <v>-606</v>
      </c>
      <c r="F47" s="95">
        <f>E47/E52</f>
        <v>-0.0017846362257594275</v>
      </c>
      <c r="G47" s="61">
        <v>4627</v>
      </c>
      <c r="H47" s="95">
        <f>G47/G52</f>
        <v>0.01706265649372919</v>
      </c>
    </row>
    <row r="48" spans="1:8" ht="12.75">
      <c r="A48" s="240"/>
      <c r="C48" s="230"/>
      <c r="D48" s="229"/>
      <c r="E48" s="230"/>
      <c r="F48" s="229"/>
      <c r="G48" s="230"/>
      <c r="H48" s="229"/>
    </row>
    <row r="49" spans="1:8" ht="12.75">
      <c r="A49" s="51" t="s">
        <v>135</v>
      </c>
      <c r="C49" s="242">
        <v>2275.2</v>
      </c>
      <c r="D49" s="241"/>
      <c r="E49" s="242">
        <v>248</v>
      </c>
      <c r="F49" s="241"/>
      <c r="G49" s="242">
        <v>0</v>
      </c>
      <c r="H49" s="241"/>
    </row>
    <row r="50" spans="1:8" ht="12.75">
      <c r="A50" s="49" t="s">
        <v>136</v>
      </c>
      <c r="C50" s="74">
        <v>12304.2</v>
      </c>
      <c r="D50" s="93"/>
      <c r="E50" s="74">
        <v>13855</v>
      </c>
      <c r="F50" s="93"/>
      <c r="G50" s="74">
        <v>13855</v>
      </c>
      <c r="H50" s="93"/>
    </row>
    <row r="51" spans="1:8" ht="12.75">
      <c r="A51" s="46"/>
      <c r="C51" s="70"/>
      <c r="D51" s="85"/>
      <c r="E51" s="70"/>
      <c r="F51" s="85"/>
      <c r="G51" s="70"/>
      <c r="H51" s="85"/>
    </row>
    <row r="52" spans="1:8" ht="15">
      <c r="A52" s="53" t="s">
        <v>39</v>
      </c>
      <c r="C52" s="243">
        <f>SUM(C47+C45+C35+C27+C21+C14+C8+C6+C49+C50)</f>
        <v>286506.80000000005</v>
      </c>
      <c r="D52" s="95">
        <f>SUM(D47+D45+D35+D27+D21+D14+D8+D6)</f>
        <v>0.9491132496680705</v>
      </c>
      <c r="E52" s="243">
        <f>SUM(E47+E45+E35+E27+E21+E14+E8+E6+E49+E50)</f>
        <v>339565</v>
      </c>
      <c r="F52" s="95">
        <f>SUM(F47+F45+F35+F27+F21+F14+F8+F6)</f>
        <v>0.9584674510034897</v>
      </c>
      <c r="G52" s="61">
        <f>SUM(G47+G45+G35+G27+G21+G14+G8+G6+G50)</f>
        <v>271177</v>
      </c>
      <c r="H52" s="95">
        <f>SUM(H47+H45+H35+H27+H21+H14+H8+H6)</f>
        <v>0.948907908856577</v>
      </c>
    </row>
    <row r="53" spans="1:8" ht="12.75">
      <c r="A53" s="46"/>
      <c r="C53" s="70"/>
      <c r="D53" s="85"/>
      <c r="E53" s="13"/>
      <c r="F53" s="84"/>
      <c r="G53" s="13"/>
      <c r="H53" s="84"/>
    </row>
    <row r="54" spans="3:8" ht="12.75">
      <c r="C54" s="70"/>
      <c r="D54" s="85"/>
      <c r="E54" s="13"/>
      <c r="F54" s="84"/>
      <c r="G54" s="13"/>
      <c r="H54" s="84"/>
    </row>
    <row r="55" spans="3:8" ht="12.75">
      <c r="C55" s="70"/>
      <c r="D55" s="85"/>
      <c r="E55" s="13"/>
      <c r="F55" s="84"/>
      <c r="G55" s="13"/>
      <c r="H55" s="84"/>
    </row>
    <row r="56" spans="3:8" ht="12.75">
      <c r="C56" s="70"/>
      <c r="D56" s="85"/>
      <c r="E56" s="13"/>
      <c r="F56" s="84"/>
      <c r="G56" s="13"/>
      <c r="H56" s="84"/>
    </row>
    <row r="57" spans="3:8" ht="12.75">
      <c r="C57" s="13"/>
      <c r="D57" s="85"/>
      <c r="E57" s="13"/>
      <c r="F57" s="84"/>
      <c r="G57" s="13"/>
      <c r="H57" s="84"/>
    </row>
    <row r="58" spans="3:8" ht="12.75">
      <c r="C58" s="13"/>
      <c r="D58" s="85"/>
      <c r="E58" s="13"/>
      <c r="F58" s="84"/>
      <c r="G58" s="13"/>
      <c r="H58" s="84"/>
    </row>
    <row r="59" spans="3:8" ht="12.75">
      <c r="C59" s="13"/>
      <c r="D59" s="85"/>
      <c r="E59" s="13"/>
      <c r="F59" s="84"/>
      <c r="H59" s="84"/>
    </row>
    <row r="60" spans="3:8" ht="12.75">
      <c r="C60" s="13"/>
      <c r="D60" s="85"/>
      <c r="E60" s="13"/>
      <c r="F60" s="84"/>
      <c r="H60" s="84"/>
    </row>
    <row r="61" spans="3:8" ht="12.75">
      <c r="C61" s="13"/>
      <c r="D61" s="85"/>
      <c r="E61" s="13"/>
      <c r="F61" s="84"/>
      <c r="H61" s="84"/>
    </row>
    <row r="62" spans="4:8" ht="12.75">
      <c r="D62" s="85"/>
      <c r="E62" s="13"/>
      <c r="F62" s="84"/>
      <c r="H62" s="84"/>
    </row>
    <row r="63" spans="4:8" ht="12.75">
      <c r="D63" s="41"/>
      <c r="F63" s="84"/>
      <c r="H63" s="84"/>
    </row>
    <row r="64" spans="6:8" ht="12.75">
      <c r="F64" s="84"/>
      <c r="H64" s="84"/>
    </row>
    <row r="65" ht="12.75">
      <c r="F65" s="84"/>
    </row>
    <row r="66" ht="12.75">
      <c r="F66" s="84"/>
    </row>
    <row r="67" ht="12.75">
      <c r="F67" s="84"/>
    </row>
    <row r="68" ht="12.75">
      <c r="F68" s="8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fin11</cp:lastModifiedBy>
  <cp:lastPrinted>2013-11-22T13:20:13Z</cp:lastPrinted>
  <dcterms:created xsi:type="dcterms:W3CDTF">2007-11-20T07:12:19Z</dcterms:created>
  <dcterms:modified xsi:type="dcterms:W3CDTF">2013-12-03T08:02:43Z</dcterms:modified>
  <cp:category/>
  <cp:version/>
  <cp:contentType/>
  <cp:contentStatus/>
</cp:coreProperties>
</file>