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7680" activeTab="3"/>
  </bookViews>
  <sheets>
    <sheet name="příjmy" sheetId="1" r:id="rId1"/>
    <sheet name="výdaje" sheetId="2" r:id="rId2"/>
    <sheet name="BR modifikovaný" sheetId="3" r:id="rId3"/>
    <sheet name="aqr.výdaje dle cíl.oblastí" sheetId="4" r:id="rId4"/>
  </sheets>
  <definedNames>
    <definedName name="_xlnm.Print_Titles" localSheetId="2">'BR modifikovaný'!$1:$1</definedName>
  </definedNames>
  <calcPr fullCalcOnLoad="1"/>
</workbook>
</file>

<file path=xl/sharedStrings.xml><?xml version="1.0" encoding="utf-8"?>
<sst xmlns="http://schemas.openxmlformats.org/spreadsheetml/2006/main" count="219" uniqueCount="146">
  <si>
    <t>odvody od FÚ</t>
  </si>
  <si>
    <t>správní poplatky</t>
  </si>
  <si>
    <t>místní poplatky</t>
  </si>
  <si>
    <t>daň hrazená městem sama sobě</t>
  </si>
  <si>
    <t>CELKEM</t>
  </si>
  <si>
    <t>DAŇOVÉ PŘÍJMY :</t>
  </si>
  <si>
    <t>NEDAŇOVÉ PŘÍJMY :</t>
  </si>
  <si>
    <t>ZDROJE PROVOZNÍHO ROZPOČTU CELKEM</t>
  </si>
  <si>
    <t>KAPITÁLOVÉ PŘÍJMY :</t>
  </si>
  <si>
    <t>z prodeje budov</t>
  </si>
  <si>
    <t>z prodeje pozemků</t>
  </si>
  <si>
    <t xml:space="preserve">ostatní </t>
  </si>
  <si>
    <t>ostatní</t>
  </si>
  <si>
    <t>NEINVESTIČNÍ DOTACE :</t>
  </si>
  <si>
    <t>INVESTIČNÍ DOTACE :</t>
  </si>
  <si>
    <t>určené pro jiné subjekty města ( průtokové )</t>
  </si>
  <si>
    <t>ZDROJE CELKEM</t>
  </si>
  <si>
    <t>skutečnost</t>
  </si>
  <si>
    <t xml:space="preserve">AGREGOVANÉ  PŘÍJMY DLE DRUHU </t>
  </si>
  <si>
    <t xml:space="preserve">AGREGOVANÉ  VÝDAJE DLE DRUHU </t>
  </si>
  <si>
    <t>BĚŽNÉ VÝDAJE</t>
  </si>
  <si>
    <t>výdaje na platy a odvody na SP a ZP : MěP</t>
  </si>
  <si>
    <t>odměny ostat. zastupitelům (RM,ZM, výbory,komise )</t>
  </si>
  <si>
    <t>odměny včetně odvodů uvolněným zastupitelům</t>
  </si>
  <si>
    <t>neinvestiční nákupy  - nákup materiálu ( skup. 513)</t>
  </si>
  <si>
    <t>nákup vody,paliv a energie ( skup.515 )</t>
  </si>
  <si>
    <t>nákup služeb a ostatní nákupy ( sk.516+517 )</t>
  </si>
  <si>
    <t>městským příspěvkovým organizacím - na provoz</t>
  </si>
  <si>
    <t>městským o.p.s. - na nájem za městský majetek</t>
  </si>
  <si>
    <t>daň hrazená městem ( sama sobě )</t>
  </si>
  <si>
    <t>KAPITÁLOVÉ VÝDAJE</t>
  </si>
  <si>
    <t>SW + výpočetní technika</t>
  </si>
  <si>
    <t>pořízení budov, staveb</t>
  </si>
  <si>
    <t>nákup pozemků</t>
  </si>
  <si>
    <t>investiční dotace městským organizacím</t>
  </si>
  <si>
    <t>investiční dotace jiným subjektům</t>
  </si>
  <si>
    <t>investiční dotace celkem</t>
  </si>
  <si>
    <t>celkem</t>
  </si>
  <si>
    <t>VÝDAJE CELKEM</t>
  </si>
  <si>
    <t xml:space="preserve">AGREGOVANÉ  VÝDAJE DLE CÍLOVÝCH OBLASTÍ </t>
  </si>
  <si>
    <t>CPDM o.p.s</t>
  </si>
  <si>
    <t>Azylový dům, Dům na půl cesty, Azylové bydlení</t>
  </si>
  <si>
    <t>( investiční + neinvestiční )</t>
  </si>
  <si>
    <t>Školství:</t>
  </si>
  <si>
    <t>Sociální oblast:</t>
  </si>
  <si>
    <t>Sport :</t>
  </si>
  <si>
    <t>PRO SPORT o.p.s.</t>
  </si>
  <si>
    <t>sportovní kluby</t>
  </si>
  <si>
    <t xml:space="preserve">Městská knihovna </t>
  </si>
  <si>
    <t>kino</t>
  </si>
  <si>
    <t>Veřejná správa:</t>
  </si>
  <si>
    <t>komunikace</t>
  </si>
  <si>
    <t>veřejné osvětlení</t>
  </si>
  <si>
    <t>životní prostředí ( odpady, zeleň.. )</t>
  </si>
  <si>
    <t>památky</t>
  </si>
  <si>
    <t>pokuty včetně nákladů řízení</t>
  </si>
  <si>
    <t>ostatní převody na účet</t>
  </si>
  <si>
    <t>nájmy městem NEDOTOVANÉ</t>
  </si>
  <si>
    <t>nájmy městem DOTOVANÉ</t>
  </si>
  <si>
    <t>určené pro jiné subjekty ( PRŮTOKOVÉ )</t>
  </si>
  <si>
    <t>určené na pokrytí kapitálových výdajů města</t>
  </si>
  <si>
    <t>%</t>
  </si>
  <si>
    <t>z celk.P</t>
  </si>
  <si>
    <t>vodovody a kanalizace</t>
  </si>
  <si>
    <t>Městské divadlo o.p.s.</t>
  </si>
  <si>
    <t>neinvestiční dotace :</t>
  </si>
  <si>
    <t>mzdové náklady celkem :</t>
  </si>
  <si>
    <t>z celk.V</t>
  </si>
  <si>
    <t>určené na pokrytí neinv.výdajů města</t>
  </si>
  <si>
    <t>opravy a údržba majetku ( pol. 5171 )</t>
  </si>
  <si>
    <t>stroje, přístroje, zařízení,dopr.prostředky</t>
  </si>
  <si>
    <t>ostatní ( studie,ÚP,upgrade, rezerva)</t>
  </si>
  <si>
    <t>ostatní(útulek,lesy,kriz.řízení,JSDH,pojištění maj.)</t>
  </si>
  <si>
    <t>DPS o.p.s včetně inv.výdajů</t>
  </si>
  <si>
    <t>Městský úřad vč.čerpaných dotací</t>
  </si>
  <si>
    <t>Městská policie - vč.čerpaných dotací</t>
  </si>
  <si>
    <t>Základní školy ( § 3113 )</t>
  </si>
  <si>
    <t>Mateřské školy ( § 3111 )</t>
  </si>
  <si>
    <t>Střední školy ( § 3122 )</t>
  </si>
  <si>
    <t xml:space="preserve">slavnosti </t>
  </si>
  <si>
    <t xml:space="preserve"> - z toho daň hrazená městem</t>
  </si>
  <si>
    <t>Běžné příjmy modifikované</t>
  </si>
  <si>
    <t>Běžné výdaje modifikované</t>
  </si>
  <si>
    <t>BĚŽNÉ PŘÍJMY celkem</t>
  </si>
  <si>
    <t>z modif.</t>
  </si>
  <si>
    <t>výdajů</t>
  </si>
  <si>
    <t>,</t>
  </si>
  <si>
    <t>příjmů</t>
  </si>
  <si>
    <t>Městská policie vč.čerpaných dotací</t>
  </si>
  <si>
    <t>Azylový dům, Dům na půl cesty, Azyl.bydl.</t>
  </si>
  <si>
    <t>Daňové příjmy</t>
  </si>
  <si>
    <t>Nedaňové příjmy</t>
  </si>
  <si>
    <t>Neinvestiční dotace</t>
  </si>
  <si>
    <t xml:space="preserve">meziroční </t>
  </si>
  <si>
    <t>změna</t>
  </si>
  <si>
    <t>BĚŽNÝ ROZPOČET MODIFIKOVANÝ</t>
  </si>
  <si>
    <t>BĚŽNÉ VÝDAJE celkem</t>
  </si>
  <si>
    <t xml:space="preserve"> - z toho vratky nečerpaných dotací</t>
  </si>
  <si>
    <t>PŘEBYTEK BĚŽNÉHO ROZPOČTU</t>
  </si>
  <si>
    <t>z toho na splátky úvěrů</t>
  </si>
  <si>
    <t>Zdroj/úbytek pro kapitálový rozpočet</t>
  </si>
  <si>
    <t>Školství: ( vč.průtok.dotací )</t>
  </si>
  <si>
    <t xml:space="preserve">DPS o.p.s </t>
  </si>
  <si>
    <t>Městské divadlo o.p.s.( vč.oprav, DHDM )</t>
  </si>
  <si>
    <t>Městská knihovna (vč.průtok.dotací)</t>
  </si>
  <si>
    <t>PŘÍJMY</t>
  </si>
  <si>
    <t>VÝDAJE</t>
  </si>
  <si>
    <t>% modif. příjmů</t>
  </si>
  <si>
    <t>meziroční změna %</t>
  </si>
  <si>
    <t>ostatní (MSHM,volnočas.aktivity..)</t>
  </si>
  <si>
    <t>ostatní ( CR,PR, média,návštěvy,příspěvky.. )</t>
  </si>
  <si>
    <t>vnější vztahy,cest.ruch,vratky dotací … )</t>
  </si>
  <si>
    <t xml:space="preserve">Ostatní ( daně,úroky, odměny ZM,fin.oper. </t>
  </si>
  <si>
    <t>výdaje na platy a odvody na SP a ZP vč. OON : MěÚ ( bez dot. )</t>
  </si>
  <si>
    <t>sport.klubům+kino ( na nájem za městský majetek )</t>
  </si>
  <si>
    <t>neinvestiční dotace "průtokové" - soc.dávky,OŽP,ZŠ,MK …</t>
  </si>
  <si>
    <t>ostaní běžné výdaje (včetně finanč.vypořádání dotací) :</t>
  </si>
  <si>
    <t>místní poplatky( vč.popl.za komunál.od.)</t>
  </si>
  <si>
    <t xml:space="preserve">památky </t>
  </si>
  <si>
    <t>Sport ( § 34 ):</t>
  </si>
  <si>
    <t>bydlení, komunální služby a územní rozvoj</t>
  </si>
  <si>
    <t>ostatní daně ( daň z převodu, daň z nemovit.,DPH )</t>
  </si>
  <si>
    <t>Sociální oblast( §43 ):</t>
  </si>
  <si>
    <t xml:space="preserve"> - z toho účelové průtokové dotace </t>
  </si>
  <si>
    <t>příjem z vlast.činnosti ( služby,věc.břem.)</t>
  </si>
  <si>
    <t>komunální služby a územní rozvoj</t>
  </si>
  <si>
    <t>vratky nečerpaných dotací</t>
  </si>
  <si>
    <t>daň z příjmů hrazená městem</t>
  </si>
  <si>
    <t>komunikace- doprava</t>
  </si>
  <si>
    <t>jiným subjektům - sport,kultura,CR,Kom.plán, čl.popl..)</t>
  </si>
  <si>
    <t>městským o.p.s. - na provoz a činnost</t>
  </si>
  <si>
    <t>Kultura a cestovní ruch ( § 33,214 ):</t>
  </si>
  <si>
    <t>ostatní výdaje ( úroky,sociální fond,sankce,náhrady )</t>
  </si>
  <si>
    <t>ostatní ( komunit. plánování, prevence kriminal.,)</t>
  </si>
  <si>
    <t>ZDROJE KAPITÁLOVÉHO ROZPOČTU CELKEM</t>
  </si>
  <si>
    <t>ostatní ( vratky dotací,DPH,úroky,prodej,pojistné..)</t>
  </si>
  <si>
    <t>neinv. výdaje z dotací určených na úhradu vlastních nákladů</t>
  </si>
  <si>
    <t>ostatní ( Ter.práce,komunit.plánování, dary...)</t>
  </si>
  <si>
    <t>ostatní ( volnočas.aktivity,dětská hřiště,.. )</t>
  </si>
  <si>
    <t>PRO SPORT o.p.s.( včetně sport.zařízení města)</t>
  </si>
  <si>
    <t>Kultura a cestovní ruch :</t>
  </si>
  <si>
    <t>příjem z vlast.činnosti(služby,věc.břemena,..)</t>
  </si>
  <si>
    <r>
      <t xml:space="preserve">ostatní </t>
    </r>
    <r>
      <rPr>
        <sz val="8"/>
        <rFont val="Arial"/>
        <family val="2"/>
      </rPr>
      <t>(vratky dotací,DPH,úroky,prodeje,..)</t>
    </r>
  </si>
  <si>
    <t>slavnostiměsta (vč.propagace a SVS dot.)</t>
  </si>
  <si>
    <t>ostatní( útulek,lesy,kriz.řízení,JSDH,pojištění,povodně )</t>
  </si>
  <si>
    <t>Ostatní (úroky,ZM,fin.operace,daně,volby,... 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</si>
</sst>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</numFmts>
  <fonts count="1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6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9" fontId="0" fillId="0" borderId="0" xfId="22" applyAlignment="1">
      <alignment/>
    </xf>
    <xf numFmtId="0" fontId="8" fillId="0" borderId="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8" xfId="0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21" xfId="0" applyBorder="1" applyAlignment="1">
      <alignment/>
    </xf>
    <xf numFmtId="166" fontId="0" fillId="0" borderId="0" xfId="22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22" applyNumberFormat="1" applyAlignment="1">
      <alignment/>
    </xf>
    <xf numFmtId="166" fontId="0" fillId="0" borderId="19" xfId="22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8" xfId="22" applyNumberFormat="1" applyBorder="1" applyAlignment="1">
      <alignment/>
    </xf>
    <xf numFmtId="166" fontId="0" fillId="0" borderId="22" xfId="22" applyNumberFormat="1" applyBorder="1" applyAlignment="1">
      <alignment/>
    </xf>
    <xf numFmtId="166" fontId="0" fillId="0" borderId="14" xfId="22" applyNumberFormat="1" applyBorder="1" applyAlignment="1">
      <alignment/>
    </xf>
    <xf numFmtId="166" fontId="0" fillId="0" borderId="15" xfId="22" applyNumberFormat="1" applyBorder="1" applyAlignment="1">
      <alignment/>
    </xf>
    <xf numFmtId="166" fontId="3" fillId="0" borderId="17" xfId="22" applyNumberFormat="1" applyFont="1" applyBorder="1" applyAlignment="1">
      <alignment/>
    </xf>
    <xf numFmtId="166" fontId="0" fillId="0" borderId="15" xfId="22" applyNumberFormat="1" applyFont="1" applyBorder="1" applyAlignment="1">
      <alignment/>
    </xf>
    <xf numFmtId="166" fontId="3" fillId="0" borderId="1" xfId="22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6" fontId="4" fillId="0" borderId="18" xfId="22" applyNumberFormat="1" applyFont="1" applyBorder="1" applyAlignment="1">
      <alignment/>
    </xf>
    <xf numFmtId="166" fontId="7" fillId="0" borderId="0" xfId="0" applyNumberFormat="1" applyFont="1" applyAlignment="1">
      <alignment/>
    </xf>
    <xf numFmtId="166" fontId="7" fillId="0" borderId="0" xfId="22" applyNumberFormat="1" applyFont="1" applyAlignment="1">
      <alignment/>
    </xf>
    <xf numFmtId="166" fontId="7" fillId="0" borderId="14" xfId="22" applyNumberFormat="1" applyFont="1" applyBorder="1" applyAlignment="1">
      <alignment/>
    </xf>
    <xf numFmtId="166" fontId="7" fillId="0" borderId="19" xfId="22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166" fontId="7" fillId="0" borderId="19" xfId="0" applyNumberFormat="1" applyFont="1" applyBorder="1" applyAlignment="1">
      <alignment/>
    </xf>
    <xf numFmtId="166" fontId="7" fillId="0" borderId="15" xfId="22" applyNumberFormat="1" applyFont="1" applyBorder="1" applyAlignment="1">
      <alignment/>
    </xf>
    <xf numFmtId="166" fontId="7" fillId="0" borderId="0" xfId="22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166" fontId="4" fillId="0" borderId="17" xfId="22" applyNumberFormat="1" applyFont="1" applyBorder="1" applyAlignment="1">
      <alignment/>
    </xf>
    <xf numFmtId="166" fontId="4" fillId="0" borderId="21" xfId="22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4" fillId="0" borderId="1" xfId="22" applyNumberFormat="1" applyFont="1" applyBorder="1" applyAlignment="1">
      <alignment/>
    </xf>
    <xf numFmtId="166" fontId="0" fillId="0" borderId="14" xfId="22" applyNumberFormat="1" applyFont="1" applyBorder="1" applyAlignment="1">
      <alignment/>
    </xf>
    <xf numFmtId="166" fontId="0" fillId="0" borderId="15" xfId="22" applyNumberFormat="1" applyFont="1" applyBorder="1" applyAlignment="1">
      <alignment/>
    </xf>
    <xf numFmtId="166" fontId="0" fillId="0" borderId="21" xfId="22" applyNumberFormat="1" applyBorder="1" applyAlignment="1">
      <alignment/>
    </xf>
    <xf numFmtId="166" fontId="3" fillId="0" borderId="15" xfId="22" applyNumberFormat="1" applyFont="1" applyBorder="1" applyAlignment="1">
      <alignment/>
    </xf>
    <xf numFmtId="166" fontId="0" fillId="0" borderId="17" xfId="22" applyNumberFormat="1" applyBorder="1" applyAlignment="1">
      <alignment/>
    </xf>
    <xf numFmtId="166" fontId="3" fillId="2" borderId="23" xfId="22" applyNumberFormat="1" applyFont="1" applyFill="1" applyBorder="1" applyAlignment="1">
      <alignment/>
    </xf>
    <xf numFmtId="166" fontId="3" fillId="2" borderId="24" xfId="22" applyNumberFormat="1" applyFont="1" applyFill="1" applyBorder="1" applyAlignment="1">
      <alignment/>
    </xf>
    <xf numFmtId="166" fontId="0" fillId="0" borderId="25" xfId="22" applyNumberFormat="1" applyBorder="1" applyAlignment="1">
      <alignment/>
    </xf>
    <xf numFmtId="166" fontId="0" fillId="0" borderId="13" xfId="22" applyNumberFormat="1" applyBorder="1" applyAlignment="1">
      <alignment/>
    </xf>
    <xf numFmtId="166" fontId="0" fillId="0" borderId="13" xfId="22" applyNumberFormat="1" applyFont="1" applyBorder="1" applyAlignment="1">
      <alignment/>
    </xf>
    <xf numFmtId="166" fontId="3" fillId="0" borderId="20" xfId="22" applyNumberFormat="1" applyFont="1" applyBorder="1" applyAlignment="1">
      <alignment/>
    </xf>
    <xf numFmtId="166" fontId="3" fillId="3" borderId="2" xfId="22" applyNumberFormat="1" applyFont="1" applyFill="1" applyBorder="1" applyAlignment="1">
      <alignment/>
    </xf>
    <xf numFmtId="166" fontId="0" fillId="0" borderId="0" xfId="22" applyNumberFormat="1" applyFill="1" applyBorder="1" applyAlignment="1">
      <alignment/>
    </xf>
    <xf numFmtId="166" fontId="0" fillId="0" borderId="26" xfId="22" applyNumberFormat="1" applyBorder="1" applyAlignment="1">
      <alignment/>
    </xf>
    <xf numFmtId="166" fontId="4" fillId="2" borderId="23" xfId="22" applyNumberFormat="1" applyFont="1" applyFill="1" applyBorder="1" applyAlignment="1">
      <alignment/>
    </xf>
    <xf numFmtId="166" fontId="3" fillId="0" borderId="0" xfId="22" applyNumberFormat="1" applyFont="1" applyAlignment="1">
      <alignment/>
    </xf>
    <xf numFmtId="0" fontId="3" fillId="0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6" fontId="7" fillId="0" borderId="0" xfId="22" applyNumberFormat="1" applyFont="1" applyFill="1" applyBorder="1" applyAlignment="1">
      <alignment/>
    </xf>
    <xf numFmtId="166" fontId="7" fillId="0" borderId="19" xfId="22" applyNumberFormat="1" applyFont="1" applyFill="1" applyBorder="1" applyAlignment="1">
      <alignment/>
    </xf>
    <xf numFmtId="166" fontId="4" fillId="0" borderId="21" xfId="22" applyNumberFormat="1" applyFont="1" applyFill="1" applyBorder="1" applyAlignment="1">
      <alignment/>
    </xf>
    <xf numFmtId="166" fontId="7" fillId="0" borderId="14" xfId="22" applyNumberFormat="1" applyFont="1" applyFill="1" applyBorder="1" applyAlignment="1">
      <alignment/>
    </xf>
    <xf numFmtId="166" fontId="7" fillId="0" borderId="15" xfId="22" applyNumberFormat="1" applyFont="1" applyFill="1" applyBorder="1" applyAlignment="1">
      <alignment/>
    </xf>
    <xf numFmtId="166" fontId="4" fillId="0" borderId="17" xfId="22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" xfId="0" applyBorder="1" applyAlignment="1">
      <alignment/>
    </xf>
    <xf numFmtId="166" fontId="4" fillId="0" borderId="17" xfId="22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166" fontId="7" fillId="0" borderId="1" xfId="22" applyNumberFormat="1" applyFont="1" applyBorder="1" applyAlignment="1">
      <alignment/>
    </xf>
    <xf numFmtId="0" fontId="8" fillId="2" borderId="2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8" fillId="2" borderId="2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4" fillId="3" borderId="25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3" borderId="3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4" fillId="3" borderId="3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8" fillId="3" borderId="20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17" xfId="0" applyFont="1" applyFill="1" applyBorder="1" applyAlignment="1">
      <alignment/>
    </xf>
    <xf numFmtId="0" fontId="0" fillId="2" borderId="34" xfId="0" applyFill="1" applyBorder="1" applyAlignment="1">
      <alignment/>
    </xf>
    <xf numFmtId="0" fontId="0" fillId="2" borderId="0" xfId="0" applyFill="1" applyBorder="1" applyAlignment="1">
      <alignment/>
    </xf>
    <xf numFmtId="0" fontId="1" fillId="0" borderId="35" xfId="0" applyFont="1" applyFill="1" applyBorder="1" applyAlignment="1">
      <alignment/>
    </xf>
    <xf numFmtId="0" fontId="10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8" fillId="0" borderId="3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66" fontId="2" fillId="0" borderId="35" xfId="0" applyNumberFormat="1" applyFont="1" applyBorder="1" applyAlignment="1">
      <alignment wrapText="1"/>
    </xf>
    <xf numFmtId="166" fontId="0" fillId="2" borderId="1" xfId="0" applyNumberFormat="1" applyFont="1" applyFill="1" applyBorder="1" applyAlignment="1">
      <alignment/>
    </xf>
    <xf numFmtId="0" fontId="3" fillId="2" borderId="38" xfId="0" applyFont="1" applyFill="1" applyBorder="1" applyAlignment="1">
      <alignment/>
    </xf>
    <xf numFmtId="10" fontId="0" fillId="2" borderId="39" xfId="22" applyNumberFormat="1" applyFont="1" applyFill="1" applyBorder="1" applyAlignment="1">
      <alignment/>
    </xf>
    <xf numFmtId="0" fontId="0" fillId="2" borderId="40" xfId="0" applyFill="1" applyBorder="1" applyAlignment="1">
      <alignment horizontal="center"/>
    </xf>
    <xf numFmtId="0" fontId="4" fillId="2" borderId="41" xfId="0" applyFont="1" applyFill="1" applyBorder="1" applyAlignment="1">
      <alignment/>
    </xf>
    <xf numFmtId="166" fontId="0" fillId="2" borderId="42" xfId="22" applyNumberFormat="1" applyFont="1" applyFill="1" applyBorder="1" applyAlignment="1">
      <alignment/>
    </xf>
    <xf numFmtId="166" fontId="0" fillId="2" borderId="43" xfId="22" applyNumberFormat="1" applyFont="1" applyFill="1" applyBorder="1" applyAlignment="1">
      <alignment/>
    </xf>
    <xf numFmtId="166" fontId="0" fillId="0" borderId="44" xfId="22" applyNumberFormat="1" applyBorder="1" applyAlignment="1">
      <alignment/>
    </xf>
    <xf numFmtId="166" fontId="4" fillId="3" borderId="3" xfId="22" applyNumberFormat="1" applyFont="1" applyFill="1" applyBorder="1" applyAlignment="1">
      <alignment/>
    </xf>
    <xf numFmtId="166" fontId="3" fillId="0" borderId="0" xfId="22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" xfId="0" applyFont="1" applyBorder="1" applyAlignment="1">
      <alignment/>
    </xf>
    <xf numFmtId="3" fontId="3" fillId="2" borderId="3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66" fontId="3" fillId="0" borderId="14" xfId="22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6" fontId="7" fillId="0" borderId="0" xfId="22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6" fontId="3" fillId="0" borderId="0" xfId="22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6" fontId="0" fillId="0" borderId="0" xfId="22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6" fontId="0" fillId="0" borderId="47" xfId="22" applyNumberFormat="1" applyBorder="1" applyAlignment="1">
      <alignment/>
    </xf>
    <xf numFmtId="166" fontId="4" fillId="2" borderId="24" xfId="22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6" fontId="4" fillId="0" borderId="0" xfId="22" applyNumberFormat="1" applyFont="1" applyFill="1" applyBorder="1" applyAlignment="1">
      <alignment/>
    </xf>
    <xf numFmtId="166" fontId="4" fillId="0" borderId="0" xfId="22" applyNumberFormat="1" applyFont="1" applyFill="1" applyBorder="1" applyAlignment="1">
      <alignment/>
    </xf>
    <xf numFmtId="0" fontId="8" fillId="2" borderId="5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0" fillId="0" borderId="34" xfId="0" applyBorder="1" applyAlignment="1">
      <alignment/>
    </xf>
    <xf numFmtId="0" fontId="7" fillId="0" borderId="34" xfId="0" applyFont="1" applyBorder="1" applyAlignment="1">
      <alignment/>
    </xf>
    <xf numFmtId="166" fontId="7" fillId="0" borderId="8" xfId="22" applyNumberFormat="1" applyFont="1" applyBorder="1" applyAlignment="1">
      <alignment/>
    </xf>
    <xf numFmtId="0" fontId="2" fillId="0" borderId="27" xfId="0" applyFont="1" applyBorder="1" applyAlignment="1">
      <alignment/>
    </xf>
    <xf numFmtId="166" fontId="7" fillId="0" borderId="28" xfId="22" applyNumberFormat="1" applyFont="1" applyBorder="1" applyAlignment="1">
      <alignment/>
    </xf>
    <xf numFmtId="0" fontId="7" fillId="0" borderId="27" xfId="0" applyFont="1" applyBorder="1" applyAlignment="1">
      <alignment/>
    </xf>
    <xf numFmtId="166" fontId="4" fillId="3" borderId="24" xfId="22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29" xfId="0" applyBorder="1" applyAlignment="1">
      <alignment/>
    </xf>
    <xf numFmtId="166" fontId="7" fillId="0" borderId="20" xfId="22" applyNumberFormat="1" applyFont="1" applyBorder="1" applyAlignment="1">
      <alignment/>
    </xf>
    <xf numFmtId="166" fontId="7" fillId="0" borderId="20" xfId="0" applyNumberFormat="1" applyFont="1" applyBorder="1" applyAlignment="1">
      <alignment/>
    </xf>
    <xf numFmtId="166" fontId="7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wrapText="1"/>
    </xf>
    <xf numFmtId="10" fontId="0" fillId="0" borderId="0" xfId="22" applyNumberFormat="1" applyFont="1" applyFill="1" applyBorder="1" applyAlignment="1">
      <alignment/>
    </xf>
    <xf numFmtId="166" fontId="0" fillId="0" borderId="0" xfId="22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0" fillId="2" borderId="31" xfId="0" applyFill="1" applyBorder="1" applyAlignment="1">
      <alignment/>
    </xf>
    <xf numFmtId="0" fontId="2" fillId="0" borderId="5" xfId="0" applyFont="1" applyBorder="1" applyAlignment="1">
      <alignment/>
    </xf>
    <xf numFmtId="0" fontId="0" fillId="0" borderId="34" xfId="0" applyFont="1" applyBorder="1" applyAlignment="1">
      <alignment/>
    </xf>
    <xf numFmtId="0" fontId="7" fillId="0" borderId="7" xfId="0" applyFont="1" applyBorder="1" applyAlignment="1">
      <alignment/>
    </xf>
    <xf numFmtId="166" fontId="2" fillId="0" borderId="2" xfId="0" applyNumberFormat="1" applyFont="1" applyBorder="1" applyAlignment="1">
      <alignment wrapText="1"/>
    </xf>
    <xf numFmtId="166" fontId="0" fillId="2" borderId="48" xfId="0" applyNumberFormat="1" applyFont="1" applyFill="1" applyBorder="1" applyAlignment="1">
      <alignment/>
    </xf>
    <xf numFmtId="166" fontId="3" fillId="2" borderId="49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6" fillId="2" borderId="32" xfId="0" applyNumberFormat="1" applyFont="1" applyFill="1" applyBorder="1" applyAlignment="1">
      <alignment/>
    </xf>
    <xf numFmtId="3" fontId="3" fillId="2" borderId="33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3" fillId="0" borderId="20" xfId="0" applyNumberFormat="1" applyFont="1" applyBorder="1" applyAlignment="1">
      <alignment/>
    </xf>
    <xf numFmtId="3" fontId="11" fillId="0" borderId="14" xfId="21" applyNumberFormat="1" applyFont="1" applyBorder="1">
      <alignment/>
      <protection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7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4" fillId="3" borderId="3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2" borderId="39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3" fillId="2" borderId="43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3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6" fillId="2" borderId="33" xfId="0" applyNumberFormat="1" applyFont="1" applyFill="1" applyBorder="1" applyAlignment="1">
      <alignment/>
    </xf>
    <xf numFmtId="3" fontId="11" fillId="2" borderId="19" xfId="20" applyNumberFormat="1" applyFont="1" applyFill="1" applyBorder="1">
      <alignment/>
      <protection/>
    </xf>
    <xf numFmtId="3" fontId="0" fillId="0" borderId="2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9" fontId="0" fillId="2" borderId="43" xfId="22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R modifikovaný" xfId="20"/>
    <cellStyle name="normální_příjm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0"/>
  <sheetViews>
    <sheetView workbookViewId="0" topLeftCell="A16">
      <selection activeCell="A1" sqref="A1"/>
    </sheetView>
  </sheetViews>
  <sheetFormatPr defaultColWidth="9.140625" defaultRowHeight="12.75"/>
  <cols>
    <col min="1" max="1" width="6.421875" style="0" customWidth="1"/>
    <col min="2" max="2" width="34.57421875" style="0" customWidth="1"/>
    <col min="3" max="3" width="1.7109375" style="0" customWidth="1"/>
    <col min="4" max="4" width="10.00390625" style="0" customWidth="1"/>
    <col min="5" max="5" width="6.421875" style="0" customWidth="1"/>
    <col min="6" max="6" width="10.8515625" style="0" customWidth="1"/>
    <col min="7" max="7" width="8.00390625" style="0" customWidth="1"/>
    <col min="8" max="8" width="9.8515625" style="0" customWidth="1"/>
    <col min="9" max="9" width="6.7109375" style="0" customWidth="1"/>
  </cols>
  <sheetData>
    <row r="1" spans="2:5" ht="18.75" thickBot="1">
      <c r="B1" s="8" t="s">
        <v>18</v>
      </c>
      <c r="C1" s="9"/>
      <c r="D1" s="10"/>
      <c r="E1" s="10"/>
    </row>
    <row r="2" ht="13.5" thickBot="1"/>
    <row r="3" spans="2:9" ht="15.75">
      <c r="B3" s="7"/>
      <c r="C3" s="7"/>
      <c r="D3" s="14">
        <v>2012</v>
      </c>
      <c r="E3" s="15" t="s">
        <v>61</v>
      </c>
      <c r="F3" s="16">
        <v>2013</v>
      </c>
      <c r="G3" s="17" t="s">
        <v>61</v>
      </c>
      <c r="H3" s="175"/>
      <c r="I3" s="175"/>
    </row>
    <row r="4" spans="2:9" ht="13.5" thickBot="1">
      <c r="B4" s="4"/>
      <c r="C4" s="4"/>
      <c r="D4" s="18" t="s">
        <v>17</v>
      </c>
      <c r="E4" s="19" t="s">
        <v>62</v>
      </c>
      <c r="F4" s="20" t="s">
        <v>17</v>
      </c>
      <c r="G4" s="21" t="s">
        <v>62</v>
      </c>
      <c r="H4" s="175"/>
      <c r="I4" s="175"/>
    </row>
    <row r="5" spans="2:9" ht="14.25" customHeight="1" thickBot="1">
      <c r="B5" s="22" t="s">
        <v>5</v>
      </c>
      <c r="C5" s="3"/>
      <c r="D5" s="4"/>
      <c r="E5" s="4"/>
      <c r="F5" s="4"/>
      <c r="G5" s="4"/>
      <c r="H5" s="6"/>
      <c r="I5" s="6"/>
    </row>
    <row r="6" spans="2:9" ht="4.5" customHeight="1">
      <c r="B6" s="23"/>
      <c r="C6" s="4"/>
      <c r="D6" s="4"/>
      <c r="E6" s="4"/>
      <c r="F6" s="4"/>
      <c r="G6" s="4"/>
      <c r="H6" s="6"/>
      <c r="I6" s="6"/>
    </row>
    <row r="7" spans="2:9" ht="12.75">
      <c r="B7" s="24" t="s">
        <v>0</v>
      </c>
      <c r="C7" s="4"/>
      <c r="D7" s="228">
        <v>118824</v>
      </c>
      <c r="E7" s="63">
        <f>D7/D52</f>
        <v>0.3860763675196705</v>
      </c>
      <c r="F7" s="228">
        <v>142546.1</v>
      </c>
      <c r="G7" s="101">
        <f>F7/F52</f>
        <v>0.4295143327023775</v>
      </c>
      <c r="H7" s="176"/>
      <c r="I7" s="177"/>
    </row>
    <row r="8" spans="2:9" ht="12.75">
      <c r="B8" s="25" t="s">
        <v>1</v>
      </c>
      <c r="C8" s="4"/>
      <c r="D8" s="224">
        <v>6448.8</v>
      </c>
      <c r="E8" s="60">
        <f>D8/D52</f>
        <v>0.02095308421582215</v>
      </c>
      <c r="F8" s="224">
        <v>8228.4</v>
      </c>
      <c r="G8" s="66">
        <f>F8/F52</f>
        <v>0.02479349301880755</v>
      </c>
      <c r="H8" s="176"/>
      <c r="I8" s="100"/>
    </row>
    <row r="9" spans="2:9" ht="12.75">
      <c r="B9" s="25" t="s">
        <v>117</v>
      </c>
      <c r="C9" s="4"/>
      <c r="D9" s="224">
        <v>15752.2</v>
      </c>
      <c r="E9" s="60">
        <f>D9/D52</f>
        <v>0.051181176836694216</v>
      </c>
      <c r="F9" s="224">
        <v>16883.4</v>
      </c>
      <c r="G9" s="66">
        <f>F9/F52</f>
        <v>0.05087240047077626</v>
      </c>
      <c r="H9" s="176"/>
      <c r="I9" s="100"/>
    </row>
    <row r="10" spans="2:9" ht="12.75">
      <c r="B10" s="25" t="s">
        <v>12</v>
      </c>
      <c r="C10" s="4"/>
      <c r="D10" s="224">
        <v>5016.2</v>
      </c>
      <c r="E10" s="60">
        <f>D10/D52</f>
        <v>0.016298359546490365</v>
      </c>
      <c r="F10" s="224">
        <v>4179.5</v>
      </c>
      <c r="G10" s="66">
        <f>F10/F52</f>
        <v>0.012593505915136133</v>
      </c>
      <c r="H10" s="176"/>
      <c r="I10" s="100"/>
    </row>
    <row r="11" spans="2:9" ht="12.75">
      <c r="B11" s="25" t="s">
        <v>3</v>
      </c>
      <c r="C11" s="4"/>
      <c r="D11" s="226">
        <v>12304.2</v>
      </c>
      <c r="E11" s="90">
        <f>D11/D52</f>
        <v>0.039978125978215935</v>
      </c>
      <c r="F11" s="226">
        <v>13854.4</v>
      </c>
      <c r="G11" s="66">
        <f>F11/F52</f>
        <v>0.04174553615280824</v>
      </c>
      <c r="H11" s="176"/>
      <c r="I11" s="100"/>
    </row>
    <row r="12" spans="2:9" ht="12.75">
      <c r="B12" s="26" t="s">
        <v>4</v>
      </c>
      <c r="C12" s="4"/>
      <c r="D12" s="225">
        <f>SUM(D7:D11)</f>
        <v>158345.40000000002</v>
      </c>
      <c r="E12" s="71">
        <f>D12/D52</f>
        <v>0.5144871140968932</v>
      </c>
      <c r="F12" s="225">
        <f>SUM(F7:F11)</f>
        <v>185691.8</v>
      </c>
      <c r="G12" s="71">
        <f>F12/F52</f>
        <v>0.5595192682599056</v>
      </c>
      <c r="H12" s="178"/>
      <c r="I12" s="179"/>
    </row>
    <row r="13" spans="2:9" ht="13.5" thickBot="1">
      <c r="B13" s="27"/>
      <c r="D13" s="53"/>
      <c r="E13" s="62"/>
      <c r="F13" s="53"/>
      <c r="G13" s="62"/>
      <c r="H13" s="13"/>
      <c r="I13" s="100"/>
    </row>
    <row r="14" spans="2:9" ht="14.25" customHeight="1" thickBot="1">
      <c r="B14" s="22" t="s">
        <v>6</v>
      </c>
      <c r="C14" s="3"/>
      <c r="D14" s="54"/>
      <c r="E14" s="60"/>
      <c r="F14" s="54"/>
      <c r="G14" s="60"/>
      <c r="H14" s="13"/>
      <c r="I14" s="100"/>
    </row>
    <row r="15" spans="2:9" ht="3.75" customHeight="1">
      <c r="B15" s="28"/>
      <c r="C15" s="4"/>
      <c r="D15" s="54"/>
      <c r="E15" s="60"/>
      <c r="F15" s="54"/>
      <c r="G15" s="60"/>
      <c r="H15" s="13"/>
      <c r="I15" s="100"/>
    </row>
    <row r="16" spans="2:9" ht="12.75">
      <c r="B16" s="24" t="s">
        <v>57</v>
      </c>
      <c r="C16" s="4"/>
      <c r="D16" s="223">
        <v>38967.7</v>
      </c>
      <c r="E16" s="67">
        <f>D16/D52</f>
        <v>0.12661169516761145</v>
      </c>
      <c r="F16" s="223">
        <v>37495</v>
      </c>
      <c r="G16" s="67">
        <f>F16/F52</f>
        <v>0.11297846734968998</v>
      </c>
      <c r="H16" s="13"/>
      <c r="I16" s="100"/>
    </row>
    <row r="17" spans="2:9" ht="12.75">
      <c r="B17" s="25" t="s">
        <v>58</v>
      </c>
      <c r="C17" s="4"/>
      <c r="D17" s="224">
        <v>5444.206</v>
      </c>
      <c r="E17" s="68">
        <f>D17/D52</f>
        <v>0.017689012964626636</v>
      </c>
      <c r="F17" s="224">
        <v>5457</v>
      </c>
      <c r="G17" s="68">
        <f>F17/F52</f>
        <v>0.016442818944586164</v>
      </c>
      <c r="H17" s="13"/>
      <c r="I17" s="100"/>
    </row>
    <row r="18" spans="2:9" ht="12.75">
      <c r="B18" s="25" t="s">
        <v>55</v>
      </c>
      <c r="C18" s="4"/>
      <c r="D18" s="224">
        <v>3663.7</v>
      </c>
      <c r="E18" s="68">
        <f>D18/D52</f>
        <v>0.011903891366069284</v>
      </c>
      <c r="F18" s="224">
        <v>3597.5</v>
      </c>
      <c r="G18" s="70">
        <f>F18/F52</f>
        <v>0.010839846280584337</v>
      </c>
      <c r="H18" s="13"/>
      <c r="I18" s="100"/>
    </row>
    <row r="19" spans="2:9" ht="12.75">
      <c r="B19" s="25" t="s">
        <v>124</v>
      </c>
      <c r="C19" s="4"/>
      <c r="D19" s="224">
        <v>7957.2</v>
      </c>
      <c r="E19" s="68">
        <f>D19/D52</f>
        <v>0.025854094051938347</v>
      </c>
      <c r="F19" s="224">
        <v>9449.6</v>
      </c>
      <c r="G19" s="68">
        <f>F19/F52</f>
        <v>0.028473165090482214</v>
      </c>
      <c r="H19" s="13"/>
      <c r="I19" s="100"/>
    </row>
    <row r="20" spans="2:9" ht="12.75">
      <c r="B20" s="257" t="s">
        <v>135</v>
      </c>
      <c r="C20" s="4"/>
      <c r="D20" s="226">
        <v>5474.8</v>
      </c>
      <c r="E20" s="92">
        <f>D20/D52</f>
        <v>0.017788417296982866</v>
      </c>
      <c r="F20" s="226">
        <v>10622.1</v>
      </c>
      <c r="G20" s="92">
        <f>F20/F52</f>
        <v>0.03200609622710073</v>
      </c>
      <c r="H20" s="13"/>
      <c r="I20" s="100"/>
    </row>
    <row r="21" spans="2:9" ht="12.75">
      <c r="B21" s="26" t="s">
        <v>4</v>
      </c>
      <c r="C21" s="4"/>
      <c r="D21" s="225">
        <f>SUM(D16:D20)</f>
        <v>61507.60599999999</v>
      </c>
      <c r="E21" s="71">
        <f>D21/D52</f>
        <v>0.19984711084722856</v>
      </c>
      <c r="F21" s="225">
        <f>SUM(F16:F20)</f>
        <v>66621.2</v>
      </c>
      <c r="G21" s="71">
        <f>F21/F52</f>
        <v>0.20074039389244341</v>
      </c>
      <c r="H21" s="178"/>
      <c r="I21" s="179"/>
    </row>
    <row r="22" spans="2:9" ht="13.5" thickBot="1">
      <c r="B22" s="27"/>
      <c r="C22" s="4"/>
      <c r="D22" s="53"/>
      <c r="E22" s="62"/>
      <c r="F22" s="53"/>
      <c r="G22" s="62"/>
      <c r="H22" s="13"/>
      <c r="I22" s="100"/>
    </row>
    <row r="23" spans="2:9" ht="15" customHeight="1" thickBot="1">
      <c r="B23" s="22" t="s">
        <v>13</v>
      </c>
      <c r="C23" s="3"/>
      <c r="D23" s="54"/>
      <c r="E23" s="60"/>
      <c r="F23" s="54"/>
      <c r="G23" s="60"/>
      <c r="H23" s="13"/>
      <c r="I23" s="100"/>
    </row>
    <row r="24" spans="2:9" ht="3.75" customHeight="1">
      <c r="B24" s="30"/>
      <c r="C24" s="3"/>
      <c r="D24" s="54"/>
      <c r="E24" s="60"/>
      <c r="F24" s="54"/>
      <c r="G24" s="60"/>
      <c r="H24" s="13"/>
      <c r="I24" s="100"/>
    </row>
    <row r="25" spans="2:9" ht="12.75">
      <c r="B25" s="24" t="s">
        <v>59</v>
      </c>
      <c r="C25" s="4"/>
      <c r="D25" s="223">
        <v>6636.4</v>
      </c>
      <c r="E25" s="95">
        <f>D25/D52</f>
        <v>0.021562623757890167</v>
      </c>
      <c r="F25" s="223">
        <v>3397.7</v>
      </c>
      <c r="G25" s="67">
        <f>F25/F52</f>
        <v>0.010237816735939235</v>
      </c>
      <c r="H25" s="13"/>
      <c r="I25" s="100"/>
    </row>
    <row r="26" spans="2:9" ht="12.75">
      <c r="B26" s="25" t="s">
        <v>68</v>
      </c>
      <c r="C26" s="4"/>
      <c r="D26" s="224">
        <v>45544.4</v>
      </c>
      <c r="E26" s="96">
        <f>D26/D52</f>
        <v>0.1479803449880738</v>
      </c>
      <c r="F26" s="224">
        <v>48765.4</v>
      </c>
      <c r="G26" s="68">
        <f>F26/F52</f>
        <v>0.146937995777959</v>
      </c>
      <c r="H26" s="13"/>
      <c r="I26" s="100"/>
    </row>
    <row r="27" spans="2:9" ht="12.75">
      <c r="B27" s="25" t="s">
        <v>56</v>
      </c>
      <c r="C27" s="4"/>
      <c r="D27" s="224">
        <v>0</v>
      </c>
      <c r="E27" s="97">
        <f>D27/D52</f>
        <v>0</v>
      </c>
      <c r="F27" s="224">
        <v>0</v>
      </c>
      <c r="G27" s="68">
        <f>F27/F52</f>
        <v>0</v>
      </c>
      <c r="H27" s="13"/>
      <c r="I27" s="100"/>
    </row>
    <row r="28" spans="2:9" ht="12.75">
      <c r="B28" s="26" t="s">
        <v>4</v>
      </c>
      <c r="C28" s="4"/>
      <c r="D28" s="227">
        <f>SUM(D25:D27)</f>
        <v>52180.8</v>
      </c>
      <c r="E28" s="98">
        <f>D28/D52</f>
        <v>0.16954296874596397</v>
      </c>
      <c r="F28" s="225">
        <f>SUM(F25:F27)</f>
        <v>52163.1</v>
      </c>
      <c r="G28" s="71">
        <f>F28/F52</f>
        <v>0.15717581251389823</v>
      </c>
      <c r="H28" s="178"/>
      <c r="I28" s="179"/>
    </row>
    <row r="29" spans="2:9" ht="13.5" customHeight="1">
      <c r="B29" s="27"/>
      <c r="D29" s="11"/>
      <c r="E29" s="62"/>
      <c r="F29" s="53"/>
      <c r="G29" s="62"/>
      <c r="H29" s="13"/>
      <c r="I29" s="100"/>
    </row>
    <row r="30" spans="2:9" ht="14.25" customHeight="1" thickBot="1">
      <c r="B30" s="27"/>
      <c r="C30" s="4"/>
      <c r="D30" s="11"/>
      <c r="E30" s="62"/>
      <c r="F30" s="53"/>
      <c r="G30" s="62"/>
      <c r="H30" s="13"/>
      <c r="I30" s="100"/>
    </row>
    <row r="31" spans="2:9" ht="15" customHeight="1" thickBot="1">
      <c r="B31" s="35" t="s">
        <v>7</v>
      </c>
      <c r="C31" s="5"/>
      <c r="D31" s="220">
        <f>SUM(D28+D21+D12)</f>
        <v>272033.806</v>
      </c>
      <c r="E31" s="161">
        <f>D31/D52</f>
        <v>0.8838771936900857</v>
      </c>
      <c r="F31" s="220">
        <f>SUM(F28+F21+F12)</f>
        <v>304476.1</v>
      </c>
      <c r="G31" s="99">
        <f>F31/F52</f>
        <v>0.9174354746662473</v>
      </c>
      <c r="H31" s="178"/>
      <c r="I31" s="179"/>
    </row>
    <row r="32" spans="2:9" ht="15" customHeight="1">
      <c r="B32" s="31"/>
      <c r="C32" s="3"/>
      <c r="D32" s="11"/>
      <c r="E32" s="61"/>
      <c r="F32" s="53"/>
      <c r="G32" s="61"/>
      <c r="H32" s="13"/>
      <c r="I32" s="180"/>
    </row>
    <row r="33" spans="2:9" ht="13.5" thickBot="1">
      <c r="B33" s="27"/>
      <c r="D33" s="11"/>
      <c r="E33" s="61"/>
      <c r="F33" s="53"/>
      <c r="G33" s="61"/>
      <c r="H33" s="13"/>
      <c r="I33" s="180"/>
    </row>
    <row r="34" spans="2:9" ht="15" customHeight="1" thickBot="1">
      <c r="B34" s="22" t="s">
        <v>8</v>
      </c>
      <c r="C34" s="3"/>
      <c r="D34" s="12"/>
      <c r="E34" s="64"/>
      <c r="F34" s="54"/>
      <c r="G34" s="64"/>
      <c r="H34" s="13"/>
      <c r="I34" s="180"/>
    </row>
    <row r="35" spans="2:9" ht="5.25" customHeight="1">
      <c r="B35" s="32"/>
      <c r="C35" s="3"/>
      <c r="D35" s="12"/>
      <c r="E35" s="60"/>
      <c r="F35" s="54"/>
      <c r="G35" s="64"/>
      <c r="H35" s="13"/>
      <c r="I35" s="180"/>
    </row>
    <row r="36" spans="2:9" ht="12.75">
      <c r="B36" s="24" t="s">
        <v>9</v>
      </c>
      <c r="C36" s="4"/>
      <c r="D36" s="223">
        <v>6362.7</v>
      </c>
      <c r="E36" s="67">
        <f>D36/D52</f>
        <v>0.020673332858828244</v>
      </c>
      <c r="F36" s="223">
        <v>6181</v>
      </c>
      <c r="G36" s="67">
        <f>F36/F52</f>
        <v>0.018624347424681525</v>
      </c>
      <c r="H36" s="13"/>
      <c r="I36" s="100"/>
    </row>
    <row r="37" spans="2:9" ht="12.75">
      <c r="B37" s="25" t="s">
        <v>10</v>
      </c>
      <c r="C37" s="4"/>
      <c r="D37" s="224">
        <v>3915</v>
      </c>
      <c r="E37" s="68">
        <f>D37/D52</f>
        <v>0.012720401424287264</v>
      </c>
      <c r="F37" s="224">
        <v>6610</v>
      </c>
      <c r="G37" s="68">
        <f>F37/F52</f>
        <v>0.01991699344396455</v>
      </c>
      <c r="H37" s="13"/>
      <c r="I37" s="100"/>
    </row>
    <row r="38" spans="2:9" ht="12.75">
      <c r="B38" s="29" t="s">
        <v>11</v>
      </c>
      <c r="C38" s="4"/>
      <c r="D38" s="226">
        <v>197.1</v>
      </c>
      <c r="E38" s="92">
        <f>D38/D52</f>
        <v>0.0006404064165330829</v>
      </c>
      <c r="F38" s="226">
        <v>84.3</v>
      </c>
      <c r="G38" s="92">
        <f>F38/F52</f>
        <v>0.00025400946253044046</v>
      </c>
      <c r="H38" s="13"/>
      <c r="I38" s="100"/>
    </row>
    <row r="39" spans="2:9" ht="12.75">
      <c r="B39" s="26" t="s">
        <v>4</v>
      </c>
      <c r="C39" s="4"/>
      <c r="D39" s="225">
        <f>SUM(D36:D38)</f>
        <v>10474.800000000001</v>
      </c>
      <c r="E39" s="71">
        <f>D39/D52</f>
        <v>0.03403414069964859</v>
      </c>
      <c r="F39" s="225">
        <f>SUM(F36:F38)</f>
        <v>12875.3</v>
      </c>
      <c r="G39" s="71">
        <f>F39/F52</f>
        <v>0.038795350331176516</v>
      </c>
      <c r="H39" s="178"/>
      <c r="I39" s="179"/>
    </row>
    <row r="40" spans="2:9" ht="13.5" thickBot="1">
      <c r="B40" s="27"/>
      <c r="C40" s="4"/>
      <c r="D40" s="53"/>
      <c r="E40" s="62"/>
      <c r="F40" s="53"/>
      <c r="G40" s="62"/>
      <c r="H40" s="13"/>
      <c r="I40" s="100"/>
    </row>
    <row r="41" spans="2:9" ht="14.25" customHeight="1" thickBot="1">
      <c r="B41" s="22" t="s">
        <v>14</v>
      </c>
      <c r="C41" s="3"/>
      <c r="D41" s="54"/>
      <c r="E41" s="60"/>
      <c r="F41" s="54"/>
      <c r="G41" s="60"/>
      <c r="H41" s="13"/>
      <c r="I41" s="100"/>
    </row>
    <row r="42" spans="2:9" ht="3.75" customHeight="1">
      <c r="B42" s="30"/>
      <c r="C42" s="5"/>
      <c r="D42" s="54"/>
      <c r="E42" s="60"/>
      <c r="F42" s="54"/>
      <c r="G42" s="60"/>
      <c r="H42" s="13"/>
      <c r="I42" s="100"/>
    </row>
    <row r="43" spans="2:9" ht="12.75">
      <c r="B43" s="24" t="s">
        <v>15</v>
      </c>
      <c r="C43" s="6"/>
      <c r="D43" s="223">
        <v>0</v>
      </c>
      <c r="E43" s="67">
        <f>D43/D52</f>
        <v>0</v>
      </c>
      <c r="F43" s="223">
        <v>0</v>
      </c>
      <c r="G43" s="67">
        <f>F43/F52</f>
        <v>0</v>
      </c>
      <c r="H43" s="13"/>
      <c r="I43" s="100"/>
    </row>
    <row r="44" spans="2:9" ht="12.75">
      <c r="B44" s="40" t="s">
        <v>60</v>
      </c>
      <c r="C44" s="6"/>
      <c r="D44" s="226">
        <v>25264.7</v>
      </c>
      <c r="E44" s="92">
        <f>D44/D52</f>
        <v>0.08208866561026576</v>
      </c>
      <c r="F44" s="226">
        <v>14526</v>
      </c>
      <c r="G44" s="92">
        <f>F44/F52</f>
        <v>0.04376917500257626</v>
      </c>
      <c r="H44" s="13"/>
      <c r="I44" s="100"/>
    </row>
    <row r="45" spans="2:9" ht="12.75">
      <c r="B45" s="26" t="s">
        <v>4</v>
      </c>
      <c r="C45" s="6"/>
      <c r="D45" s="225">
        <f>SUM(D43:D44)</f>
        <v>25264.7</v>
      </c>
      <c r="E45" s="71">
        <f>D45/D52</f>
        <v>0.08208866561026576</v>
      </c>
      <c r="F45" s="225">
        <f>SUM(F43:F44)</f>
        <v>14526</v>
      </c>
      <c r="G45" s="71">
        <f>F45/F52</f>
        <v>0.04376917500257626</v>
      </c>
      <c r="H45" s="178"/>
      <c r="I45" s="179"/>
    </row>
    <row r="46" spans="2:9" ht="12.75">
      <c r="B46" s="33"/>
      <c r="C46" s="6"/>
      <c r="D46" s="12"/>
      <c r="E46" s="60"/>
      <c r="F46" s="54"/>
      <c r="G46" s="60"/>
      <c r="H46" s="13"/>
      <c r="I46" s="100"/>
    </row>
    <row r="47" spans="2:9" ht="13.5" thickBot="1">
      <c r="B47" s="27"/>
      <c r="C47" s="6"/>
      <c r="D47" s="11"/>
      <c r="E47" s="62"/>
      <c r="F47" s="53"/>
      <c r="G47" s="62"/>
      <c r="H47" s="13"/>
      <c r="I47" s="100"/>
    </row>
    <row r="48" spans="2:9" ht="15" customHeight="1" thickBot="1">
      <c r="B48" s="35" t="s">
        <v>134</v>
      </c>
      <c r="C48" s="5"/>
      <c r="D48" s="220">
        <f>SUM(D45+D39)</f>
        <v>35739.5</v>
      </c>
      <c r="E48" s="99">
        <f>D48/D52</f>
        <v>0.11612280630991435</v>
      </c>
      <c r="F48" s="220">
        <f>SUM(F45+F39)</f>
        <v>27401.3</v>
      </c>
      <c r="G48" s="99">
        <f>F48/F52</f>
        <v>0.08256452533375278</v>
      </c>
      <c r="H48" s="178"/>
      <c r="I48" s="179"/>
    </row>
    <row r="49" spans="2:9" ht="15" customHeight="1">
      <c r="B49" s="34"/>
      <c r="C49" s="5"/>
      <c r="D49" s="13"/>
      <c r="E49" s="100"/>
      <c r="F49" s="171"/>
      <c r="G49" s="100"/>
      <c r="H49" s="13"/>
      <c r="I49" s="100"/>
    </row>
    <row r="50" spans="2:9" ht="15" customHeight="1">
      <c r="B50" s="34"/>
      <c r="C50" s="5"/>
      <c r="D50" s="13"/>
      <c r="E50" s="100"/>
      <c r="F50" s="171"/>
      <c r="G50" s="100"/>
      <c r="H50" s="13"/>
      <c r="I50" s="100"/>
    </row>
    <row r="51" spans="4:9" ht="13.5" thickBot="1">
      <c r="D51" s="11"/>
      <c r="E51" s="62"/>
      <c r="F51" s="53"/>
      <c r="G51" s="62"/>
      <c r="H51" s="13"/>
      <c r="I51" s="100"/>
    </row>
    <row r="52" spans="2:9" ht="21" customHeight="1" thickBot="1">
      <c r="B52" s="2" t="s">
        <v>16</v>
      </c>
      <c r="C52" s="7"/>
      <c r="D52" s="221">
        <f>SUM(D48+D31)</f>
        <v>307773.306</v>
      </c>
      <c r="E52" s="102">
        <f>SUM(E48+E31)</f>
        <v>1</v>
      </c>
      <c r="F52" s="258">
        <f>SUM(F48+F31)</f>
        <v>331877.39999999997</v>
      </c>
      <c r="G52" s="94">
        <f>SUM(G48+G31)</f>
        <v>1</v>
      </c>
      <c r="H52" s="181"/>
      <c r="I52" s="179"/>
    </row>
    <row r="53" spans="3:9" ht="12.75">
      <c r="C53" s="6"/>
      <c r="D53" s="11"/>
      <c r="E53" s="61"/>
      <c r="F53" s="53"/>
      <c r="G53" s="61"/>
      <c r="H53" s="13"/>
      <c r="I53" s="100"/>
    </row>
    <row r="54" spans="4:9" ht="12.75">
      <c r="D54" s="11"/>
      <c r="E54" s="61"/>
      <c r="F54" s="53"/>
      <c r="G54" s="61"/>
      <c r="H54" s="13"/>
      <c r="I54" s="100"/>
    </row>
    <row r="55" spans="4:9" ht="12.75">
      <c r="D55" s="11"/>
      <c r="E55" s="61"/>
      <c r="F55" s="53"/>
      <c r="G55" s="61"/>
      <c r="H55" s="11"/>
      <c r="I55" s="61"/>
    </row>
    <row r="56" spans="4:9" ht="12.75">
      <c r="D56" s="11"/>
      <c r="E56" s="61"/>
      <c r="F56" s="53"/>
      <c r="G56" s="61"/>
      <c r="H56" s="11"/>
      <c r="I56" s="61"/>
    </row>
    <row r="57" spans="4:9" ht="12.75">
      <c r="D57" s="11"/>
      <c r="E57" s="61"/>
      <c r="F57" s="53"/>
      <c r="G57" s="61"/>
      <c r="H57" s="11"/>
      <c r="I57" s="61"/>
    </row>
    <row r="58" spans="4:9" ht="12.75">
      <c r="D58" s="11"/>
      <c r="E58" s="61"/>
      <c r="F58" s="53"/>
      <c r="G58" s="61"/>
      <c r="H58" s="11"/>
      <c r="I58" s="61"/>
    </row>
    <row r="59" spans="4:8" ht="12.75">
      <c r="D59" s="11"/>
      <c r="E59" s="61"/>
      <c r="F59" s="53"/>
      <c r="G59" s="61"/>
      <c r="H59" s="11"/>
    </row>
    <row r="60" spans="4:8" ht="12.75">
      <c r="D60" s="11"/>
      <c r="E60" s="61"/>
      <c r="F60" s="11"/>
      <c r="G60" s="61"/>
      <c r="H60" s="11"/>
    </row>
    <row r="61" spans="5:7" ht="12.75">
      <c r="E61" s="61"/>
      <c r="G61" s="61"/>
    </row>
    <row r="62" spans="5:7" ht="12.75">
      <c r="E62" s="61"/>
      <c r="G62" s="61"/>
    </row>
    <row r="63" ht="12.75">
      <c r="G63" s="61"/>
    </row>
    <row r="64" ht="12.75">
      <c r="G64" s="61"/>
    </row>
    <row r="65" ht="12.75">
      <c r="G65" s="61"/>
    </row>
    <row r="66" ht="12.75">
      <c r="G66" s="61"/>
    </row>
    <row r="67" ht="12.75">
      <c r="G67" s="61"/>
    </row>
    <row r="68" ht="12.75">
      <c r="G68" s="61"/>
    </row>
    <row r="69" ht="12.75">
      <c r="G69" s="61"/>
    </row>
    <row r="70" ht="12.75">
      <c r="G70" s="6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5"/>
  <sheetViews>
    <sheetView workbookViewId="0" topLeftCell="A1">
      <selection activeCell="J22" sqref="J22"/>
    </sheetView>
  </sheetViews>
  <sheetFormatPr defaultColWidth="9.140625" defaultRowHeight="12.75"/>
  <cols>
    <col min="1" max="1" width="5.28125" style="0" customWidth="1"/>
    <col min="2" max="2" width="46.28125" style="0" customWidth="1"/>
    <col min="3" max="3" width="0.85546875" style="0" customWidth="1"/>
    <col min="4" max="4" width="9.28125" style="0" customWidth="1"/>
    <col min="5" max="5" width="6.7109375" style="0" customWidth="1"/>
    <col min="6" max="6" width="10.140625" style="0" customWidth="1"/>
    <col min="7" max="7" width="6.8515625" style="0" customWidth="1"/>
    <col min="8" max="8" width="8.57421875" style="0" customWidth="1"/>
    <col min="9" max="9" width="6.7109375" style="0" customWidth="1"/>
  </cols>
  <sheetData>
    <row r="1" spans="2:5" ht="18.75" thickBot="1">
      <c r="B1" s="8" t="s">
        <v>19</v>
      </c>
      <c r="C1" s="9"/>
      <c r="D1" s="10"/>
      <c r="E1" s="6"/>
    </row>
    <row r="2" ht="13.5" thickBot="1"/>
    <row r="3" spans="2:9" ht="15.75">
      <c r="B3" s="7"/>
      <c r="C3" s="7"/>
      <c r="D3" s="14">
        <v>2012</v>
      </c>
      <c r="E3" s="15" t="s">
        <v>61</v>
      </c>
      <c r="F3" s="16">
        <v>2013</v>
      </c>
      <c r="G3" s="173" t="s">
        <v>61</v>
      </c>
      <c r="H3" s="175"/>
      <c r="I3" s="175"/>
    </row>
    <row r="4" spans="2:9" ht="13.5" thickBot="1">
      <c r="B4" s="4"/>
      <c r="C4" s="4"/>
      <c r="D4" s="18" t="s">
        <v>17</v>
      </c>
      <c r="E4" s="19" t="s">
        <v>67</v>
      </c>
      <c r="F4" s="20" t="s">
        <v>17</v>
      </c>
      <c r="G4" s="174" t="s">
        <v>67</v>
      </c>
      <c r="H4" s="175"/>
      <c r="I4" s="175"/>
    </row>
    <row r="5" spans="2:9" ht="15.75" thickBot="1">
      <c r="B5" s="50" t="s">
        <v>20</v>
      </c>
      <c r="C5" s="3"/>
      <c r="D5" s="44"/>
      <c r="E5" s="44"/>
      <c r="F5" s="44"/>
      <c r="G5" s="44"/>
      <c r="H5" s="182"/>
      <c r="I5" s="182"/>
    </row>
    <row r="6" spans="2:9" ht="12.75">
      <c r="B6" s="38"/>
      <c r="C6" s="4"/>
      <c r="D6" s="52"/>
      <c r="E6" s="52"/>
      <c r="F6" s="44"/>
      <c r="G6" s="44"/>
      <c r="H6" s="182"/>
      <c r="I6" s="182"/>
    </row>
    <row r="7" spans="2:9" ht="12.75">
      <c r="B7" s="39" t="s">
        <v>113</v>
      </c>
      <c r="C7" s="4"/>
      <c r="D7" s="229">
        <v>49425.1</v>
      </c>
      <c r="E7" s="88">
        <f>D7/D57</f>
        <v>0.17250910273808126</v>
      </c>
      <c r="F7" s="229">
        <v>50046</v>
      </c>
      <c r="G7" s="88">
        <f>F7/F57</f>
        <v>0.16368017771102858</v>
      </c>
      <c r="H7" s="183"/>
      <c r="I7" s="184"/>
    </row>
    <row r="8" spans="2:9" ht="12.75">
      <c r="B8" s="25" t="s">
        <v>21</v>
      </c>
      <c r="C8" s="4"/>
      <c r="D8" s="230">
        <v>9942</v>
      </c>
      <c r="E8" s="89">
        <f>D8/D57</f>
        <v>0.03470069862118648</v>
      </c>
      <c r="F8" s="230">
        <v>9965.7</v>
      </c>
      <c r="G8" s="89">
        <f>F8/F57</f>
        <v>0.032593764676793306</v>
      </c>
      <c r="H8" s="183"/>
      <c r="I8" s="184"/>
    </row>
    <row r="9" spans="2:9" ht="12.75">
      <c r="B9" s="25" t="s">
        <v>23</v>
      </c>
      <c r="C9" s="4"/>
      <c r="D9" s="230">
        <v>1552</v>
      </c>
      <c r="E9" s="89">
        <f>D9/D57</f>
        <v>0.005416966833643273</v>
      </c>
      <c r="F9" s="230">
        <v>1495.9</v>
      </c>
      <c r="G9" s="68">
        <f>F9/F57</f>
        <v>0.004892482472883501</v>
      </c>
      <c r="H9" s="183"/>
      <c r="I9" s="100"/>
    </row>
    <row r="10" spans="2:9" ht="12.75">
      <c r="B10" s="25" t="s">
        <v>22</v>
      </c>
      <c r="C10" s="4"/>
      <c r="D10" s="230">
        <v>388.8</v>
      </c>
      <c r="E10" s="89">
        <f>D10/D57</f>
        <v>0.0013570339593559951</v>
      </c>
      <c r="F10" s="230">
        <v>390</v>
      </c>
      <c r="G10" s="68">
        <f>F10/F57</f>
        <v>0.001275531896800966</v>
      </c>
      <c r="H10" s="183"/>
      <c r="I10" s="100"/>
    </row>
    <row r="11" spans="2:9" ht="12.75">
      <c r="B11" s="167" t="s">
        <v>66</v>
      </c>
      <c r="C11" s="4"/>
      <c r="D11" s="225">
        <f>SUM(D7:D10)</f>
        <v>61307.9</v>
      </c>
      <c r="E11" s="71">
        <f>D11/D57</f>
        <v>0.21398380215226703</v>
      </c>
      <c r="F11" s="225">
        <f>SUM(F7:F10)</f>
        <v>61897.6</v>
      </c>
      <c r="G11" s="71">
        <f>F11/F57</f>
        <v>0.20244195675750634</v>
      </c>
      <c r="H11" s="185"/>
      <c r="I11" s="179"/>
    </row>
    <row r="12" spans="2:9" ht="4.5" customHeight="1">
      <c r="B12" s="40"/>
      <c r="C12" s="4"/>
      <c r="D12" s="223"/>
      <c r="E12" s="67"/>
      <c r="F12" s="223"/>
      <c r="G12" s="67"/>
      <c r="H12" s="171"/>
      <c r="I12" s="100"/>
    </row>
    <row r="13" spans="2:9" ht="12.75" customHeight="1">
      <c r="B13" s="40"/>
      <c r="C13" s="4"/>
      <c r="D13" s="224"/>
      <c r="E13" s="68"/>
      <c r="F13" s="224"/>
      <c r="G13" s="68"/>
      <c r="H13" s="171"/>
      <c r="I13" s="100"/>
    </row>
    <row r="14" spans="2:9" ht="12.75">
      <c r="B14" s="25" t="s">
        <v>24</v>
      </c>
      <c r="C14" s="4"/>
      <c r="D14" s="224">
        <v>5045</v>
      </c>
      <c r="E14" s="68">
        <f>D14/D57</f>
        <v>0.017608632523022107</v>
      </c>
      <c r="F14" s="224">
        <v>5362.4</v>
      </c>
      <c r="G14" s="68">
        <f>F14/F57</f>
        <v>0.017538236521552564</v>
      </c>
      <c r="H14" s="171"/>
      <c r="I14" s="100"/>
    </row>
    <row r="15" spans="2:9" ht="4.5" customHeight="1">
      <c r="B15" s="25"/>
      <c r="C15" s="4"/>
      <c r="D15" s="224"/>
      <c r="E15" s="68"/>
      <c r="F15" s="224"/>
      <c r="G15" s="68"/>
      <c r="H15" s="171"/>
      <c r="I15" s="100"/>
    </row>
    <row r="16" spans="2:9" ht="12.75">
      <c r="B16" s="25" t="s">
        <v>25</v>
      </c>
      <c r="C16" s="4"/>
      <c r="D16" s="224">
        <v>8100.6</v>
      </c>
      <c r="E16" s="68">
        <f>D16/D57</f>
        <v>0.02827363500812545</v>
      </c>
      <c r="F16" s="224">
        <v>8043.7</v>
      </c>
      <c r="G16" s="70">
        <f>F16/F57</f>
        <v>0.026307681841789565</v>
      </c>
      <c r="H16" s="171"/>
      <c r="I16" s="100"/>
    </row>
    <row r="17" spans="2:9" ht="5.25" customHeight="1">
      <c r="B17" s="25"/>
      <c r="C17" s="4"/>
      <c r="D17" s="224"/>
      <c r="E17" s="68"/>
      <c r="F17" s="224"/>
      <c r="G17" s="68"/>
      <c r="H17" s="171"/>
      <c r="I17" s="100"/>
    </row>
    <row r="18" spans="2:9" ht="12.75">
      <c r="B18" s="25" t="s">
        <v>26</v>
      </c>
      <c r="C18" s="4"/>
      <c r="D18" s="224">
        <v>42768.7</v>
      </c>
      <c r="E18" s="68">
        <f>D18/D57</f>
        <v>0.1492761787487365</v>
      </c>
      <c r="F18" s="224">
        <v>44632.3</v>
      </c>
      <c r="G18" s="68">
        <f>F18/F57</f>
        <v>0.1459741596861276</v>
      </c>
      <c r="H18" s="171"/>
      <c r="I18" s="100"/>
    </row>
    <row r="19" spans="2:9" ht="14.25" customHeight="1">
      <c r="B19" s="25" t="s">
        <v>69</v>
      </c>
      <c r="C19" s="4"/>
      <c r="D19" s="224">
        <v>15209</v>
      </c>
      <c r="E19" s="68">
        <f>D19/D57</f>
        <v>0.05308418078149519</v>
      </c>
      <c r="F19" s="224">
        <v>20032.8</v>
      </c>
      <c r="G19" s="68">
        <f>F19/F57</f>
        <v>0.06551916764675485</v>
      </c>
      <c r="H19" s="171"/>
      <c r="I19" s="100"/>
    </row>
    <row r="20" spans="2:9" ht="3.75" customHeight="1">
      <c r="B20" s="25"/>
      <c r="C20" s="4"/>
      <c r="D20" s="224"/>
      <c r="E20" s="68"/>
      <c r="F20" s="224"/>
      <c r="G20" s="68"/>
      <c r="H20" s="171"/>
      <c r="I20" s="100"/>
    </row>
    <row r="21" spans="2:9" ht="12" customHeight="1">
      <c r="B21" s="25" t="s">
        <v>29</v>
      </c>
      <c r="C21" s="4"/>
      <c r="D21" s="224">
        <v>12304.2</v>
      </c>
      <c r="E21" s="68">
        <f>D21/D57</f>
        <v>0.04294551759955771</v>
      </c>
      <c r="F21" s="224">
        <v>13854.4</v>
      </c>
      <c r="G21" s="68">
        <f>F21/F57</f>
        <v>0.045312125925741804</v>
      </c>
      <c r="H21" s="171"/>
      <c r="I21" s="100"/>
    </row>
    <row r="22" spans="2:9" ht="3.75" customHeight="1">
      <c r="B22" s="25"/>
      <c r="C22" s="4"/>
      <c r="D22" s="224"/>
      <c r="E22" s="68"/>
      <c r="F22" s="224"/>
      <c r="G22" s="68"/>
      <c r="H22" s="171"/>
      <c r="I22" s="100"/>
    </row>
    <row r="23" spans="2:9" ht="12.75" customHeight="1">
      <c r="B23" s="25" t="s">
        <v>121</v>
      </c>
      <c r="C23" s="4"/>
      <c r="D23" s="224">
        <v>2428</v>
      </c>
      <c r="E23" s="68">
        <f>D23/D57</f>
        <v>0.008474481618612027</v>
      </c>
      <c r="F23" s="224">
        <v>2569.4</v>
      </c>
      <c r="G23" s="70">
        <f>F23/F57</f>
        <v>0.00840346578369334</v>
      </c>
      <c r="H23" s="171"/>
      <c r="I23" s="100"/>
    </row>
    <row r="24" spans="2:9" ht="5.25" customHeight="1">
      <c r="B24" s="25"/>
      <c r="C24" s="4"/>
      <c r="D24" s="224"/>
      <c r="E24" s="68"/>
      <c r="F24" s="224"/>
      <c r="G24" s="68"/>
      <c r="H24" s="171"/>
      <c r="I24" s="100"/>
    </row>
    <row r="25" spans="2:9" ht="12.75">
      <c r="B25" s="25" t="s">
        <v>132</v>
      </c>
      <c r="C25" s="4"/>
      <c r="D25" s="224">
        <v>2062.8</v>
      </c>
      <c r="E25" s="68">
        <f>D25/D57</f>
        <v>0.007199819062138753</v>
      </c>
      <c r="F25" s="224">
        <v>1765.1</v>
      </c>
      <c r="G25" s="68">
        <f>F25/F57</f>
        <v>0.005772926541136885</v>
      </c>
      <c r="H25" s="171"/>
      <c r="I25" s="100"/>
    </row>
    <row r="26" spans="2:9" ht="12.75">
      <c r="B26" s="25"/>
      <c r="C26" s="4"/>
      <c r="D26" s="224"/>
      <c r="E26" s="68"/>
      <c r="F26" s="224"/>
      <c r="G26" s="68"/>
      <c r="H26" s="171"/>
      <c r="I26" s="100"/>
    </row>
    <row r="27" spans="2:9" ht="4.5" customHeight="1">
      <c r="B27" s="40"/>
      <c r="C27" s="4"/>
      <c r="D27" s="226"/>
      <c r="E27" s="92"/>
      <c r="F27" s="226"/>
      <c r="G27" s="92"/>
      <c r="H27" s="171"/>
      <c r="I27" s="100"/>
    </row>
    <row r="28" spans="2:9" ht="12.75">
      <c r="B28" s="166" t="s">
        <v>65</v>
      </c>
      <c r="C28" s="4"/>
      <c r="D28" s="223"/>
      <c r="E28" s="63"/>
      <c r="F28" s="223"/>
      <c r="G28" s="101"/>
      <c r="H28" s="171"/>
      <c r="I28" s="100"/>
    </row>
    <row r="29" spans="2:9" ht="12.75">
      <c r="B29" s="25" t="s">
        <v>27</v>
      </c>
      <c r="C29" s="4"/>
      <c r="D29" s="230">
        <v>30133</v>
      </c>
      <c r="E29" s="60">
        <f>D29/D57</f>
        <v>0.1051736221637711</v>
      </c>
      <c r="F29" s="263">
        <v>29693</v>
      </c>
      <c r="G29" s="66">
        <f>F29/F57</f>
        <v>0.09711376567105406</v>
      </c>
      <c r="H29" s="183"/>
      <c r="I29" s="100"/>
    </row>
    <row r="30" spans="2:9" ht="12.75">
      <c r="B30" s="25" t="s">
        <v>130</v>
      </c>
      <c r="C30" s="4"/>
      <c r="D30" s="230">
        <v>22001.6</v>
      </c>
      <c r="E30" s="60">
        <f>D30/D57</f>
        <v>0.07679248549425634</v>
      </c>
      <c r="F30" s="263">
        <v>21146</v>
      </c>
      <c r="G30" s="66">
        <f>F30/F57</f>
        <v>0.06915999356346982</v>
      </c>
      <c r="H30" s="183"/>
      <c r="I30" s="100"/>
    </row>
    <row r="31" spans="2:9" ht="12.75">
      <c r="B31" s="25" t="s">
        <v>28</v>
      </c>
      <c r="C31" s="4"/>
      <c r="D31" s="230">
        <v>4786.4</v>
      </c>
      <c r="E31" s="60">
        <f>D31/D57</f>
        <v>0.01670603740499366</v>
      </c>
      <c r="F31" s="263">
        <v>4797</v>
      </c>
      <c r="G31" s="66">
        <f>F31/F57</f>
        <v>0.01568904233065188</v>
      </c>
      <c r="H31" s="183"/>
      <c r="I31" s="100"/>
    </row>
    <row r="32" spans="2:9" ht="12.75">
      <c r="B32" s="25" t="s">
        <v>129</v>
      </c>
      <c r="C32" s="4"/>
      <c r="D32" s="230">
        <v>9139.3</v>
      </c>
      <c r="E32" s="60">
        <f>D32/D57</f>
        <v>0.03189902382906956</v>
      </c>
      <c r="F32" s="263">
        <v>9056</v>
      </c>
      <c r="G32" s="66">
        <f>F32/F57</f>
        <v>0.02961850476263987</v>
      </c>
      <c r="H32" s="183"/>
      <c r="I32" s="100"/>
    </row>
    <row r="33" spans="2:9" ht="12.75">
      <c r="B33" s="25" t="s">
        <v>114</v>
      </c>
      <c r="C33" s="4"/>
      <c r="D33" s="230">
        <v>5008.8</v>
      </c>
      <c r="E33" s="60">
        <f>D33/D57</f>
        <v>0.01748228316775285</v>
      </c>
      <c r="F33" s="263">
        <v>4837</v>
      </c>
      <c r="G33" s="66">
        <f>F33/F57</f>
        <v>0.01581986611493916</v>
      </c>
      <c r="H33" s="183"/>
      <c r="I33" s="100"/>
    </row>
    <row r="34" spans="2:9" ht="12.75">
      <c r="B34" s="25" t="s">
        <v>115</v>
      </c>
      <c r="C34" s="4"/>
      <c r="D34" s="230">
        <v>6623.2</v>
      </c>
      <c r="E34" s="60">
        <f>D34/D57</f>
        <v>0.023117045575119927</v>
      </c>
      <c r="F34" s="230">
        <v>3377</v>
      </c>
      <c r="G34" s="66">
        <f>F34/F57</f>
        <v>0.011044797988453493</v>
      </c>
      <c r="H34" s="183"/>
      <c r="I34" s="100"/>
    </row>
    <row r="35" spans="2:9" ht="12.75">
      <c r="B35" s="25" t="s">
        <v>136</v>
      </c>
      <c r="C35" s="4"/>
      <c r="D35" s="230">
        <v>14463</v>
      </c>
      <c r="E35" s="60">
        <f>D35/D57</f>
        <v>0.05048040677511769</v>
      </c>
      <c r="F35" s="230">
        <v>19980</v>
      </c>
      <c r="G35" s="66">
        <f>F35/F57</f>
        <v>0.06534648025149564</v>
      </c>
      <c r="H35" s="183"/>
      <c r="I35" s="100"/>
    </row>
    <row r="36" spans="2:9" ht="3" customHeight="1">
      <c r="B36" s="41"/>
      <c r="C36" s="4"/>
      <c r="D36" s="231"/>
      <c r="E36" s="65"/>
      <c r="F36" s="231"/>
      <c r="G36" s="187"/>
      <c r="H36" s="171"/>
      <c r="I36" s="100"/>
    </row>
    <row r="37" spans="2:9" ht="12.75">
      <c r="B37" s="165" t="s">
        <v>116</v>
      </c>
      <c r="C37" s="4"/>
      <c r="D37" s="232">
        <v>2742.8</v>
      </c>
      <c r="E37" s="90">
        <f>D37/D57</f>
        <v>0.009573232365539155</v>
      </c>
      <c r="F37" s="232">
        <v>1139</v>
      </c>
      <c r="G37" s="160">
        <f>F37/F57</f>
        <v>0.0037252072575802574</v>
      </c>
      <c r="H37" s="171"/>
      <c r="I37" s="100"/>
    </row>
    <row r="38" spans="2:9" ht="2.25" customHeight="1">
      <c r="B38" s="45"/>
      <c r="C38" s="4"/>
      <c r="D38" s="226"/>
      <c r="E38" s="90"/>
      <c r="F38" s="232"/>
      <c r="G38" s="160"/>
      <c r="H38" s="171"/>
      <c r="I38" s="100"/>
    </row>
    <row r="39" spans="2:9" ht="15.75">
      <c r="B39" s="51" t="s">
        <v>4</v>
      </c>
      <c r="C39" s="4"/>
      <c r="D39" s="225">
        <f>SUM(D37+D35+D34+D33+D31+D30+D29+D25+D23+D21+D19+D18+D16+D14+D11+D32)</f>
        <v>244124.3</v>
      </c>
      <c r="E39" s="71">
        <f>D39/D57</f>
        <v>0.852070384269575</v>
      </c>
      <c r="F39" s="234">
        <f>SUM(F37+F35+F34+F33+F31+F30+F29+F25+F23+F21+F19+F18+F16+F14+F11+F32)</f>
        <v>252182.7</v>
      </c>
      <c r="G39" s="71">
        <f>F39/F57</f>
        <v>0.8247873786445872</v>
      </c>
      <c r="H39" s="185"/>
      <c r="I39" s="179"/>
    </row>
    <row r="40" spans="2:9" ht="13.5" thickBot="1">
      <c r="B40" s="42"/>
      <c r="D40" s="53"/>
      <c r="E40" s="62"/>
      <c r="F40" s="235"/>
      <c r="G40" s="62"/>
      <c r="H40" s="13"/>
      <c r="I40" s="100"/>
    </row>
    <row r="41" spans="2:9" ht="13.5" thickBot="1">
      <c r="B41" s="37" t="s">
        <v>30</v>
      </c>
      <c r="C41" s="3"/>
      <c r="D41" s="54"/>
      <c r="E41" s="60"/>
      <c r="F41" s="54"/>
      <c r="G41" s="60"/>
      <c r="H41" s="13"/>
      <c r="I41" s="100"/>
    </row>
    <row r="42" spans="2:9" ht="12.75">
      <c r="B42" s="43"/>
      <c r="C42" s="4"/>
      <c r="D42" s="54"/>
      <c r="E42" s="60"/>
      <c r="F42" s="54"/>
      <c r="G42" s="60"/>
      <c r="H42" s="13"/>
      <c r="I42" s="100"/>
    </row>
    <row r="43" spans="2:9" ht="12.75">
      <c r="B43" s="24" t="s">
        <v>31</v>
      </c>
      <c r="C43" s="4"/>
      <c r="D43" s="223">
        <v>1913</v>
      </c>
      <c r="E43" s="67">
        <f>D43/D57</f>
        <v>0.0066769700726543695</v>
      </c>
      <c r="F43" s="223">
        <v>1702</v>
      </c>
      <c r="G43" s="67">
        <f>F43/F57</f>
        <v>0.005566552021423703</v>
      </c>
      <c r="H43" s="13"/>
      <c r="I43" s="100"/>
    </row>
    <row r="44" spans="2:9" ht="12.75">
      <c r="B44" s="25" t="s">
        <v>32</v>
      </c>
      <c r="C44" s="4"/>
      <c r="D44" s="224">
        <v>29877.9</v>
      </c>
      <c r="E44" s="68">
        <f>D44/D57</f>
        <v>0.1042832431436278</v>
      </c>
      <c r="F44" s="224">
        <v>49878</v>
      </c>
      <c r="G44" s="68">
        <f>F44/F57</f>
        <v>0.16313071781702201</v>
      </c>
      <c r="H44" s="13"/>
      <c r="I44" s="100"/>
    </row>
    <row r="45" spans="2:9" ht="12.75">
      <c r="B45" s="25" t="s">
        <v>33</v>
      </c>
      <c r="C45" s="4"/>
      <c r="D45" s="224">
        <v>352.4</v>
      </c>
      <c r="E45" s="68">
        <f>D45/D57</f>
        <v>0.001229986541350444</v>
      </c>
      <c r="F45" s="224">
        <v>172.5</v>
      </c>
      <c r="G45" s="68">
        <f>F45/F57</f>
        <v>0.0005641775697388888</v>
      </c>
      <c r="H45" s="13"/>
      <c r="I45" s="100"/>
    </row>
    <row r="46" spans="2:9" ht="12.75">
      <c r="B46" s="25" t="s">
        <v>70</v>
      </c>
      <c r="C46" s="4"/>
      <c r="D46" s="224">
        <v>9463.4</v>
      </c>
      <c r="E46" s="68">
        <f>D46/D57</f>
        <v>0.033030234493234376</v>
      </c>
      <c r="F46" s="224">
        <v>113.9</v>
      </c>
      <c r="G46" s="68">
        <f>F46/F57</f>
        <v>0.00037252072575802577</v>
      </c>
      <c r="H46" s="13"/>
      <c r="I46" s="100"/>
    </row>
    <row r="47" spans="2:9" ht="12.75">
      <c r="B47" s="25" t="s">
        <v>71</v>
      </c>
      <c r="C47" s="4"/>
      <c r="D47" s="224">
        <v>302.2</v>
      </c>
      <c r="E47" s="68">
        <f>D47/D57</f>
        <v>0.001054772794540591</v>
      </c>
      <c r="F47" s="224">
        <v>953</v>
      </c>
      <c r="G47" s="68">
        <f>F47/F57</f>
        <v>0.0031168766606444118</v>
      </c>
      <c r="H47" s="13"/>
      <c r="I47" s="100"/>
    </row>
    <row r="48" spans="2:9" ht="12.75">
      <c r="B48" s="164" t="s">
        <v>37</v>
      </c>
      <c r="C48" s="4"/>
      <c r="D48" s="233">
        <f>SUM(D43:D47)</f>
        <v>41908.9</v>
      </c>
      <c r="E48" s="91">
        <f>D48/D57</f>
        <v>0.14627520704540758</v>
      </c>
      <c r="F48" s="233">
        <f>SUM(F43:F47)</f>
        <v>52819.4</v>
      </c>
      <c r="G48" s="91">
        <f>F48/F57</f>
        <v>0.17275084479458705</v>
      </c>
      <c r="H48" s="178"/>
      <c r="I48" s="179"/>
    </row>
    <row r="49" spans="2:9" ht="4.5" customHeight="1">
      <c r="B49" s="25"/>
      <c r="C49" s="4"/>
      <c r="D49" s="224"/>
      <c r="E49" s="68"/>
      <c r="F49" s="224"/>
      <c r="G49" s="68"/>
      <c r="H49" s="13"/>
      <c r="I49" s="100"/>
    </row>
    <row r="50" spans="2:9" ht="12.75">
      <c r="B50" s="25" t="s">
        <v>34</v>
      </c>
      <c r="C50" s="4"/>
      <c r="D50" s="224">
        <v>464</v>
      </c>
      <c r="E50" s="68">
        <f>D50/D57</f>
        <v>0.001619505548202628</v>
      </c>
      <c r="F50" s="224">
        <v>329</v>
      </c>
      <c r="G50" s="68">
        <f>F50/F57</f>
        <v>0.0010760256257628662</v>
      </c>
      <c r="H50" s="13"/>
      <c r="I50" s="100"/>
    </row>
    <row r="51" spans="2:9" ht="12.75">
      <c r="B51" s="25" t="s">
        <v>35</v>
      </c>
      <c r="C51" s="4"/>
      <c r="D51" s="224">
        <v>10</v>
      </c>
      <c r="E51" s="68">
        <f>D51/D57</f>
        <v>3.490313681471181E-05</v>
      </c>
      <c r="F51" s="224">
        <v>423.7</v>
      </c>
      <c r="G51" s="68">
        <f>F51/F57</f>
        <v>0.0013857509350629982</v>
      </c>
      <c r="H51" s="13"/>
      <c r="I51" s="100"/>
    </row>
    <row r="52" spans="2:9" ht="12.75">
      <c r="B52" s="164" t="s">
        <v>36</v>
      </c>
      <c r="C52" s="4"/>
      <c r="D52" s="233">
        <f>SUM(D50:D51)</f>
        <v>474</v>
      </c>
      <c r="E52" s="91">
        <f>D52/D57</f>
        <v>0.0016544086850173397</v>
      </c>
      <c r="F52" s="233">
        <f>SUM(F50:F51)</f>
        <v>752.7</v>
      </c>
      <c r="G52" s="91">
        <f>F52/F57</f>
        <v>0.0024617765608258646</v>
      </c>
      <c r="H52" s="178"/>
      <c r="I52" s="179"/>
    </row>
    <row r="53" spans="2:9" ht="12.75">
      <c r="B53" s="40"/>
      <c r="C53" s="4"/>
      <c r="D53" s="226"/>
      <c r="E53" s="92"/>
      <c r="F53" s="226"/>
      <c r="G53" s="92"/>
      <c r="H53" s="13"/>
      <c r="I53" s="100"/>
    </row>
    <row r="54" spans="2:9" ht="12.75">
      <c r="B54" s="1" t="s">
        <v>4</v>
      </c>
      <c r="C54" s="4"/>
      <c r="D54" s="225">
        <f>SUM(D52+D48)</f>
        <v>42382.9</v>
      </c>
      <c r="E54" s="71">
        <f>D54/D57</f>
        <v>0.14792961573042493</v>
      </c>
      <c r="F54" s="225">
        <f>SUM(F52+F48)</f>
        <v>53572.1</v>
      </c>
      <c r="G54" s="71">
        <f>F54/F57</f>
        <v>0.1752126213554129</v>
      </c>
      <c r="H54" s="178"/>
      <c r="I54" s="179"/>
    </row>
    <row r="55" spans="2:9" ht="12.75">
      <c r="B55" s="42"/>
      <c r="C55" s="4"/>
      <c r="D55" s="11"/>
      <c r="E55" s="62"/>
      <c r="F55" s="11"/>
      <c r="G55" s="62"/>
      <c r="H55" s="13"/>
      <c r="I55" s="100"/>
    </row>
    <row r="56" spans="2:9" ht="13.5" thickBot="1">
      <c r="B56" s="42"/>
      <c r="D56" s="11"/>
      <c r="E56" s="62"/>
      <c r="F56" s="11"/>
      <c r="G56" s="62"/>
      <c r="H56" s="13"/>
      <c r="I56" s="100"/>
    </row>
    <row r="57" spans="2:9" ht="18.75" thickBot="1">
      <c r="B57" s="8" t="s">
        <v>38</v>
      </c>
      <c r="C57" s="7"/>
      <c r="D57" s="168">
        <f>SUM(D54+D39)</f>
        <v>286507.2</v>
      </c>
      <c r="E57" s="93">
        <f>SUM(E54+E39)</f>
        <v>1</v>
      </c>
      <c r="F57" s="222">
        <f>SUM(F54+F39)</f>
        <v>305754.8</v>
      </c>
      <c r="G57" s="188">
        <f>SUM(G54+G39)</f>
        <v>1</v>
      </c>
      <c r="H57" s="186"/>
      <c r="I57" s="179"/>
    </row>
    <row r="58" spans="2:9" ht="12.75">
      <c r="B58" s="42"/>
      <c r="C58" s="6"/>
      <c r="D58" s="11"/>
      <c r="E58" s="61"/>
      <c r="F58" s="11"/>
      <c r="G58" s="61"/>
      <c r="H58" s="11"/>
      <c r="I58" s="61"/>
    </row>
    <row r="59" spans="2:9" ht="12.75">
      <c r="B59" s="42"/>
      <c r="D59" s="11"/>
      <c r="E59" s="61"/>
      <c r="F59" s="11"/>
      <c r="G59" s="61"/>
      <c r="H59" s="11"/>
      <c r="I59" s="61"/>
    </row>
    <row r="60" spans="2:9" ht="12.75">
      <c r="B60" s="42"/>
      <c r="D60" s="11"/>
      <c r="E60" s="61"/>
      <c r="F60" s="11"/>
      <c r="G60" s="61"/>
      <c r="H60" s="11"/>
      <c r="I60" s="61"/>
    </row>
    <row r="61" spans="2:9" ht="12.75">
      <c r="B61" s="42"/>
      <c r="D61" s="11"/>
      <c r="E61" s="61"/>
      <c r="F61" s="11"/>
      <c r="G61" s="61"/>
      <c r="H61" s="11"/>
      <c r="I61" s="61"/>
    </row>
    <row r="62" spans="2:9" ht="12.75">
      <c r="B62" s="42"/>
      <c r="D62" s="11"/>
      <c r="E62" s="61"/>
      <c r="F62" s="11"/>
      <c r="G62" s="61"/>
      <c r="H62" s="11"/>
      <c r="I62" s="61"/>
    </row>
    <row r="63" spans="2:9" ht="12.75">
      <c r="B63" s="42"/>
      <c r="D63" s="11"/>
      <c r="E63" s="61"/>
      <c r="F63" s="11"/>
      <c r="G63" s="11"/>
      <c r="H63" s="11"/>
      <c r="I63" s="61"/>
    </row>
    <row r="64" spans="4:9" ht="12.75">
      <c r="D64" s="11"/>
      <c r="E64" s="61"/>
      <c r="F64" s="11"/>
      <c r="G64" s="11"/>
      <c r="H64" s="11"/>
      <c r="I64" s="61"/>
    </row>
    <row r="65" ht="12.75">
      <c r="I65" s="61"/>
    </row>
    <row r="66" ht="12.75">
      <c r="I66" s="61"/>
    </row>
    <row r="67" ht="12.75">
      <c r="I67" s="61"/>
    </row>
    <row r="68" ht="12.75">
      <c r="I68" s="61"/>
    </row>
    <row r="69" ht="12.75">
      <c r="I69" s="61"/>
    </row>
    <row r="70" ht="12.75">
      <c r="I70" s="61"/>
    </row>
    <row r="71" ht="12.75">
      <c r="I71" s="61"/>
    </row>
    <row r="72" ht="12.75">
      <c r="I72" s="61"/>
    </row>
    <row r="73" ht="12.75">
      <c r="I73" s="61"/>
    </row>
    <row r="74" ht="12.75">
      <c r="I74" s="61"/>
    </row>
    <row r="75" ht="12.75">
      <c r="I75" s="61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93"/>
  <sheetViews>
    <sheetView workbookViewId="0" topLeftCell="A1">
      <selection activeCell="E3" sqref="E3"/>
    </sheetView>
  </sheetViews>
  <sheetFormatPr defaultColWidth="9.140625" defaultRowHeight="12.75"/>
  <cols>
    <col min="1" max="1" width="7.00390625" style="0" customWidth="1"/>
    <col min="2" max="2" width="38.00390625" style="0" customWidth="1"/>
    <col min="3" max="3" width="1.421875" style="0" hidden="1" customWidth="1"/>
    <col min="4" max="4" width="9.7109375" style="0" customWidth="1"/>
    <col min="5" max="5" width="7.28125" style="0" bestFit="1" customWidth="1"/>
    <col min="6" max="6" width="9.7109375" style="0" customWidth="1"/>
    <col min="7" max="7" width="7.28125" style="0" bestFit="1" customWidth="1"/>
    <col min="8" max="8" width="9.28125" style="0" bestFit="1" customWidth="1"/>
    <col min="9" max="9" width="8.00390625" style="0" customWidth="1"/>
    <col min="10" max="10" width="7.28125" style="0" bestFit="1" customWidth="1"/>
    <col min="11" max="11" width="9.28125" style="0" bestFit="1" customWidth="1"/>
  </cols>
  <sheetData>
    <row r="1" spans="2:12" ht="16.5" thickBot="1">
      <c r="B1" s="264" t="s">
        <v>95</v>
      </c>
      <c r="C1" s="265"/>
      <c r="D1" s="265"/>
      <c r="E1" s="265"/>
      <c r="F1" s="265"/>
      <c r="G1" s="265"/>
      <c r="H1" s="265"/>
      <c r="I1" s="265"/>
      <c r="J1" s="265"/>
      <c r="K1" s="265"/>
      <c r="L1" s="4"/>
    </row>
    <row r="2" spans="2:11" ht="15.75">
      <c r="B2" s="147"/>
      <c r="C2" s="202"/>
      <c r="D2" s="192">
        <v>2012</v>
      </c>
      <c r="E2" s="193" t="s">
        <v>61</v>
      </c>
      <c r="F2" s="133">
        <v>2013</v>
      </c>
      <c r="G2" s="193" t="s">
        <v>61</v>
      </c>
      <c r="H2" s="134" t="s">
        <v>93</v>
      </c>
      <c r="I2" s="175"/>
      <c r="J2" s="175"/>
      <c r="K2" s="175"/>
    </row>
    <row r="3" spans="2:11" ht="20.25">
      <c r="B3" s="148" t="s">
        <v>105</v>
      </c>
      <c r="C3" s="4"/>
      <c r="D3" s="124" t="s">
        <v>17</v>
      </c>
      <c r="E3" s="125" t="s">
        <v>84</v>
      </c>
      <c r="F3" s="126" t="s">
        <v>17</v>
      </c>
      <c r="G3" s="125" t="s">
        <v>84</v>
      </c>
      <c r="H3" s="127" t="s">
        <v>94</v>
      </c>
      <c r="I3" s="175"/>
      <c r="J3" s="175"/>
      <c r="K3" s="175"/>
    </row>
    <row r="4" spans="2:11" ht="13.5" thickBot="1">
      <c r="B4" s="149"/>
      <c r="C4" s="203"/>
      <c r="D4" s="128"/>
      <c r="E4" s="129" t="s">
        <v>87</v>
      </c>
      <c r="F4" s="130"/>
      <c r="G4" s="129" t="s">
        <v>87</v>
      </c>
      <c r="H4" s="131" t="s">
        <v>61</v>
      </c>
      <c r="I4" s="175"/>
      <c r="J4" s="175"/>
      <c r="K4" s="175"/>
    </row>
    <row r="5" spans="2:11" ht="12.75">
      <c r="B5" s="194" t="s">
        <v>83</v>
      </c>
      <c r="C5" s="195"/>
      <c r="D5" s="236">
        <v>272033.8</v>
      </c>
      <c r="E5" s="196"/>
      <c r="F5" s="236">
        <v>304476</v>
      </c>
      <c r="G5" s="196"/>
      <c r="H5" s="197">
        <f>F5/D5-1</f>
        <v>0.11925797456051423</v>
      </c>
      <c r="I5" s="73"/>
      <c r="J5" s="72"/>
      <c r="K5" s="100"/>
    </row>
    <row r="6" spans="2:11" ht="12.75">
      <c r="B6" s="198" t="s">
        <v>123</v>
      </c>
      <c r="C6" s="56"/>
      <c r="D6" s="237">
        <v>6636.4</v>
      </c>
      <c r="E6" s="56"/>
      <c r="F6" s="237">
        <v>3398</v>
      </c>
      <c r="G6" s="56"/>
      <c r="H6" s="199">
        <f>F6/D6-1</f>
        <v>-0.48797540835392683</v>
      </c>
      <c r="I6" s="73"/>
      <c r="J6" s="72"/>
      <c r="K6" s="100"/>
    </row>
    <row r="7" spans="2:11" ht="13.5" thickBot="1">
      <c r="B7" s="200" t="s">
        <v>80</v>
      </c>
      <c r="C7" s="4"/>
      <c r="D7" s="237">
        <v>12304.2</v>
      </c>
      <c r="E7" s="56"/>
      <c r="F7" s="237">
        <v>13854</v>
      </c>
      <c r="G7" s="56"/>
      <c r="H7" s="199">
        <f>F7/D7-1</f>
        <v>0.1259569902959965</v>
      </c>
      <c r="I7" s="73"/>
      <c r="J7" s="72"/>
      <c r="K7" s="100"/>
    </row>
    <row r="8" spans="2:11" ht="13.5" thickBot="1">
      <c r="B8" s="138" t="s">
        <v>81</v>
      </c>
      <c r="C8" s="139"/>
      <c r="D8" s="238">
        <f>D5-D6-D7</f>
        <v>253093.19999999995</v>
      </c>
      <c r="E8" s="141"/>
      <c r="F8" s="238">
        <f>F5-F6-F7</f>
        <v>287224</v>
      </c>
      <c r="G8" s="141"/>
      <c r="H8" s="201">
        <f>F8/D8-1</f>
        <v>0.13485467013732522</v>
      </c>
      <c r="I8" s="107"/>
      <c r="J8" s="106"/>
      <c r="K8" s="179"/>
    </row>
    <row r="9" spans="2:11" ht="6" customHeight="1">
      <c r="B9" s="105"/>
      <c r="C9" s="5"/>
      <c r="D9" s="107"/>
      <c r="E9" s="106"/>
      <c r="F9" s="107"/>
      <c r="G9" s="106"/>
      <c r="H9" s="106"/>
      <c r="I9" s="107"/>
      <c r="J9" s="106"/>
      <c r="K9" s="6"/>
    </row>
    <row r="10" spans="2:11" ht="12.75">
      <c r="B10" s="136" t="s">
        <v>90</v>
      </c>
      <c r="C10" s="111"/>
      <c r="D10" s="239"/>
      <c r="E10" s="112"/>
      <c r="F10" s="239"/>
      <c r="G10" s="112"/>
      <c r="H10" s="119"/>
      <c r="I10" s="107"/>
      <c r="J10" s="106"/>
      <c r="K10" s="6"/>
    </row>
    <row r="11" spans="2:11" ht="12.75">
      <c r="B11" s="24" t="s">
        <v>0</v>
      </c>
      <c r="C11" s="5"/>
      <c r="D11" s="240">
        <v>118824</v>
      </c>
      <c r="E11" s="113">
        <f>D11/D8</f>
        <v>0.46948712964236106</v>
      </c>
      <c r="F11" s="240">
        <v>142546</v>
      </c>
      <c r="G11" s="113">
        <f>F11/F8</f>
        <v>0.4962886109795839</v>
      </c>
      <c r="H11" s="117">
        <f>F11/D11-1</f>
        <v>0.19963980340671927</v>
      </c>
      <c r="I11" s="110"/>
      <c r="J11" s="113"/>
      <c r="K11" s="100"/>
    </row>
    <row r="12" spans="2:11" ht="12.75">
      <c r="B12" s="25" t="s">
        <v>1</v>
      </c>
      <c r="C12" s="5"/>
      <c r="D12" s="240">
        <v>6448.8</v>
      </c>
      <c r="E12" s="113">
        <f>D12/D8</f>
        <v>0.025479941776389098</v>
      </c>
      <c r="F12" s="240">
        <v>8228</v>
      </c>
      <c r="G12" s="113">
        <f>F12/F8</f>
        <v>0.028646631200735316</v>
      </c>
      <c r="H12" s="117">
        <f aca="true" t="shared" si="0" ref="H12:H28">F12/D12-1</f>
        <v>0.27589629078278133</v>
      </c>
      <c r="I12" s="110"/>
      <c r="J12" s="113"/>
      <c r="K12" s="100"/>
    </row>
    <row r="13" spans="2:11" ht="12.75">
      <c r="B13" s="25" t="s">
        <v>2</v>
      </c>
      <c r="C13" s="5"/>
      <c r="D13" s="224">
        <v>15752.2</v>
      </c>
      <c r="E13" s="113">
        <f>D13/D8</f>
        <v>0.06223873260917324</v>
      </c>
      <c r="F13" s="224">
        <v>16883</v>
      </c>
      <c r="G13" s="113">
        <f>F13/F8</f>
        <v>0.05877990697156227</v>
      </c>
      <c r="H13" s="117">
        <f t="shared" si="0"/>
        <v>0.07178679803456012</v>
      </c>
      <c r="I13" s="110"/>
      <c r="J13" s="113"/>
      <c r="K13" s="100"/>
    </row>
    <row r="14" spans="2:11" ht="12.75">
      <c r="B14" s="25" t="s">
        <v>12</v>
      </c>
      <c r="C14" s="5"/>
      <c r="D14" s="224">
        <v>5016.2</v>
      </c>
      <c r="E14" s="113">
        <f>D14/D8</f>
        <v>0.019819576345788827</v>
      </c>
      <c r="F14" s="224">
        <v>4180</v>
      </c>
      <c r="G14" s="113">
        <f>F14/F8</f>
        <v>0.014553101412138262</v>
      </c>
      <c r="H14" s="117">
        <f t="shared" si="0"/>
        <v>-0.1666998923487899</v>
      </c>
      <c r="I14" s="110"/>
      <c r="J14" s="113"/>
      <c r="K14" s="100"/>
    </row>
    <row r="15" spans="2:11" ht="12.75">
      <c r="B15" s="30" t="s">
        <v>4</v>
      </c>
      <c r="C15" s="104"/>
      <c r="D15" s="241">
        <f>SUM(D11:D14)</f>
        <v>146041.2</v>
      </c>
      <c r="E15" s="115">
        <f>D15/D8</f>
        <v>0.5770253803737123</v>
      </c>
      <c r="F15" s="241">
        <f>SUM(F11:F14)</f>
        <v>171837</v>
      </c>
      <c r="G15" s="115">
        <f>F15/F8</f>
        <v>0.5982682505640197</v>
      </c>
      <c r="H15" s="118">
        <f t="shared" si="0"/>
        <v>0.17663371706066489</v>
      </c>
      <c r="I15" s="189"/>
      <c r="J15" s="190"/>
      <c r="K15" s="179"/>
    </row>
    <row r="16" spans="2:11" ht="3.75" customHeight="1">
      <c r="B16" s="27"/>
      <c r="C16" s="5"/>
      <c r="D16" s="110"/>
      <c r="E16" s="113"/>
      <c r="F16" s="110"/>
      <c r="G16" s="113"/>
      <c r="H16" s="113"/>
      <c r="I16" s="110"/>
      <c r="J16" s="113"/>
      <c r="K16" s="100"/>
    </row>
    <row r="17" spans="2:11" ht="12.75">
      <c r="B17" s="136" t="s">
        <v>91</v>
      </c>
      <c r="C17" s="111"/>
      <c r="D17" s="242"/>
      <c r="E17" s="114"/>
      <c r="F17" s="242"/>
      <c r="G17" s="114"/>
      <c r="H17" s="116"/>
      <c r="I17" s="110"/>
      <c r="J17" s="113"/>
      <c r="K17" s="100"/>
    </row>
    <row r="18" spans="2:11" ht="12.75">
      <c r="B18" s="24" t="s">
        <v>57</v>
      </c>
      <c r="C18" s="5"/>
      <c r="D18" s="224">
        <v>38967.7</v>
      </c>
      <c r="E18" s="113">
        <f>D18/D8</f>
        <v>0.15396581180371502</v>
      </c>
      <c r="F18" s="224">
        <v>37495</v>
      </c>
      <c r="G18" s="113">
        <f>F18/F8</f>
        <v>0.13054271230816367</v>
      </c>
      <c r="H18" s="117">
        <f t="shared" si="0"/>
        <v>-0.03779283868434624</v>
      </c>
      <c r="I18" s="110"/>
      <c r="J18" s="113"/>
      <c r="K18" s="100"/>
    </row>
    <row r="19" spans="2:11" ht="12.75">
      <c r="B19" s="25" t="s">
        <v>58</v>
      </c>
      <c r="C19" s="5"/>
      <c r="D19" s="224">
        <v>5444.206</v>
      </c>
      <c r="E19" s="113">
        <f>D19/D8</f>
        <v>0.02151067669933448</v>
      </c>
      <c r="F19" s="224">
        <v>5457</v>
      </c>
      <c r="G19" s="113">
        <f>F19/F8</f>
        <v>0.018999108709578588</v>
      </c>
      <c r="H19" s="117">
        <f t="shared" si="0"/>
        <v>0.0023500212886873317</v>
      </c>
      <c r="I19" s="110"/>
      <c r="J19" s="113"/>
      <c r="K19" s="100"/>
    </row>
    <row r="20" spans="2:11" ht="12.75">
      <c r="B20" s="25" t="s">
        <v>55</v>
      </c>
      <c r="C20" s="5"/>
      <c r="D20" s="224">
        <v>3663.7</v>
      </c>
      <c r="E20" s="113">
        <f>D20/D8</f>
        <v>0.014475695119426363</v>
      </c>
      <c r="F20" s="224">
        <v>3597.5</v>
      </c>
      <c r="G20" s="113">
        <f>F20/F8</f>
        <v>0.012525067543102248</v>
      </c>
      <c r="H20" s="117">
        <f t="shared" si="0"/>
        <v>-0.018069165051723624</v>
      </c>
      <c r="I20" s="110"/>
      <c r="J20" s="113"/>
      <c r="K20" s="100"/>
    </row>
    <row r="21" spans="2:11" ht="12.75">
      <c r="B21" s="40" t="s">
        <v>141</v>
      </c>
      <c r="C21" s="5"/>
      <c r="D21" s="224">
        <v>7957.2</v>
      </c>
      <c r="E21" s="113">
        <f>D21/D8</f>
        <v>0.03143980162248532</v>
      </c>
      <c r="F21" s="224">
        <v>9449.6</v>
      </c>
      <c r="G21" s="113">
        <f>F21/F8</f>
        <v>0.032899757680416676</v>
      </c>
      <c r="H21" s="117">
        <f t="shared" si="0"/>
        <v>0.1875534107474992</v>
      </c>
      <c r="I21" s="110"/>
      <c r="J21" s="113"/>
      <c r="K21" s="100"/>
    </row>
    <row r="22" spans="2:11" ht="12.75">
      <c r="B22" s="25" t="s">
        <v>142</v>
      </c>
      <c r="C22" s="5"/>
      <c r="D22" s="224">
        <v>5474.8</v>
      </c>
      <c r="E22" s="113">
        <f>D22/D8</f>
        <v>0.021631557070675947</v>
      </c>
      <c r="F22" s="224">
        <v>10622</v>
      </c>
      <c r="G22" s="113">
        <f>F22/F8</f>
        <v>0.036981589282232684</v>
      </c>
      <c r="H22" s="117">
        <f t="shared" si="0"/>
        <v>0.9401621977058523</v>
      </c>
      <c r="I22" s="110"/>
      <c r="J22" s="113"/>
      <c r="K22" s="100"/>
    </row>
    <row r="23" spans="2:11" ht="12.75">
      <c r="B23" s="30" t="s">
        <v>4</v>
      </c>
      <c r="C23" s="104"/>
      <c r="D23" s="241">
        <f>SUM(D18:D22)</f>
        <v>61507.60599999999</v>
      </c>
      <c r="E23" s="115">
        <f>D23/D8</f>
        <v>0.2430235423156371</v>
      </c>
      <c r="F23" s="241">
        <f>SUM(F18:F22)</f>
        <v>66621.1</v>
      </c>
      <c r="G23" s="115">
        <f>F23/F8</f>
        <v>0.2319482355234939</v>
      </c>
      <c r="H23" s="118">
        <f t="shared" si="0"/>
        <v>0.08313596207922669</v>
      </c>
      <c r="I23" s="189"/>
      <c r="J23" s="190"/>
      <c r="K23" s="179"/>
    </row>
    <row r="24" spans="2:11" ht="4.5" customHeight="1">
      <c r="B24" s="27"/>
      <c r="C24" s="5"/>
      <c r="D24" s="110"/>
      <c r="E24" s="113"/>
      <c r="F24" s="110"/>
      <c r="G24" s="113"/>
      <c r="H24" s="113"/>
      <c r="I24" s="110"/>
      <c r="J24" s="113"/>
      <c r="K24" s="100"/>
    </row>
    <row r="25" spans="2:11" ht="12.75">
      <c r="B25" s="137" t="s">
        <v>92</v>
      </c>
      <c r="C25" s="111"/>
      <c r="D25" s="242"/>
      <c r="E25" s="114"/>
      <c r="F25" s="242"/>
      <c r="G25" s="114"/>
      <c r="H25" s="116"/>
      <c r="I25" s="110"/>
      <c r="J25" s="113"/>
      <c r="K25" s="100"/>
    </row>
    <row r="26" spans="2:11" ht="12.75">
      <c r="B26" s="25" t="s">
        <v>68</v>
      </c>
      <c r="C26" s="5"/>
      <c r="D26" s="224">
        <v>45544.4</v>
      </c>
      <c r="E26" s="113">
        <f>D26/D8</f>
        <v>0.17995110101733278</v>
      </c>
      <c r="F26" s="224">
        <v>48765</v>
      </c>
      <c r="G26" s="113">
        <f>F26/F8</f>
        <v>0.16978038046959865</v>
      </c>
      <c r="H26" s="117">
        <f t="shared" si="0"/>
        <v>0.07071341372375084</v>
      </c>
      <c r="I26" s="110"/>
      <c r="J26" s="113"/>
      <c r="K26" s="177"/>
    </row>
    <row r="27" spans="2:11" ht="12.75">
      <c r="B27" s="25" t="s">
        <v>56</v>
      </c>
      <c r="C27" s="5"/>
      <c r="D27" s="224">
        <v>0</v>
      </c>
      <c r="E27" s="113">
        <f>D27/D8</f>
        <v>0</v>
      </c>
      <c r="F27" s="224">
        <v>0</v>
      </c>
      <c r="G27" s="113">
        <f>F27/F8</f>
        <v>0</v>
      </c>
      <c r="H27" s="117">
        <v>0</v>
      </c>
      <c r="I27" s="110"/>
      <c r="J27" s="113"/>
      <c r="K27" s="177"/>
    </row>
    <row r="28" spans="2:11" ht="12.75">
      <c r="B28" s="30" t="s">
        <v>4</v>
      </c>
      <c r="C28" s="104"/>
      <c r="D28" s="241">
        <f>SUM(D26:D27)</f>
        <v>45544.4</v>
      </c>
      <c r="E28" s="115">
        <f>D28/D8</f>
        <v>0.17995110101733278</v>
      </c>
      <c r="F28" s="251">
        <f>SUM(F26:F27)</f>
        <v>48765</v>
      </c>
      <c r="G28" s="115">
        <f>F28/F8</f>
        <v>0.16978038046959865</v>
      </c>
      <c r="H28" s="118">
        <f t="shared" si="0"/>
        <v>0.07071341372375084</v>
      </c>
      <c r="I28" s="189"/>
      <c r="J28" s="190"/>
      <c r="K28" s="191"/>
    </row>
    <row r="29" spans="2:11" ht="13.5" thickBot="1">
      <c r="B29" s="105"/>
      <c r="C29" s="5"/>
      <c r="D29" s="108"/>
      <c r="E29" s="109"/>
      <c r="F29" s="110"/>
      <c r="G29" s="109"/>
      <c r="H29" s="109"/>
      <c r="I29" s="110"/>
      <c r="J29" s="109"/>
      <c r="K29" s="4"/>
    </row>
    <row r="30" spans="2:11" ht="12.75">
      <c r="B30" s="150"/>
      <c r="C30" s="5"/>
      <c r="D30" s="132">
        <v>2012</v>
      </c>
      <c r="E30" s="133" t="s">
        <v>61</v>
      </c>
      <c r="F30" s="133">
        <v>2013</v>
      </c>
      <c r="G30" s="133" t="s">
        <v>61</v>
      </c>
      <c r="H30" s="134" t="s">
        <v>93</v>
      </c>
      <c r="I30" s="175"/>
      <c r="J30" s="175"/>
      <c r="K30" s="175"/>
    </row>
    <row r="31" spans="2:11" ht="20.25">
      <c r="B31" s="148" t="s">
        <v>106</v>
      </c>
      <c r="C31" s="5"/>
      <c r="D31" s="135" t="s">
        <v>17</v>
      </c>
      <c r="E31" s="126" t="s">
        <v>84</v>
      </c>
      <c r="F31" s="126" t="s">
        <v>17</v>
      </c>
      <c r="G31" s="126" t="s">
        <v>84</v>
      </c>
      <c r="H31" s="127" t="s">
        <v>94</v>
      </c>
      <c r="I31" s="175"/>
      <c r="J31" s="175"/>
      <c r="K31" s="175"/>
    </row>
    <row r="32" spans="2:11" ht="12.75" customHeight="1" thickBot="1">
      <c r="B32" s="212"/>
      <c r="C32" s="6"/>
      <c r="D32" s="213"/>
      <c r="E32" s="126" t="s">
        <v>85</v>
      </c>
      <c r="F32" s="126"/>
      <c r="G32" s="126" t="s">
        <v>85</v>
      </c>
      <c r="H32" s="127" t="s">
        <v>61</v>
      </c>
      <c r="I32" s="175"/>
      <c r="J32" s="175"/>
      <c r="K32" s="175"/>
    </row>
    <row r="33" spans="2:11" ht="12.75">
      <c r="B33" s="214" t="s">
        <v>96</v>
      </c>
      <c r="C33" s="215"/>
      <c r="D33" s="236">
        <v>244123.9</v>
      </c>
      <c r="E33" s="216"/>
      <c r="F33" s="236">
        <v>252183.3</v>
      </c>
      <c r="G33" s="216"/>
      <c r="H33" s="197">
        <f>F33/D33-1</f>
        <v>0.03301356401401079</v>
      </c>
      <c r="I33" s="73"/>
      <c r="J33" s="72"/>
      <c r="K33" s="177"/>
    </row>
    <row r="34" spans="2:11" ht="12.75">
      <c r="B34" s="198" t="s">
        <v>97</v>
      </c>
      <c r="C34" s="56"/>
      <c r="D34" s="237">
        <v>2275.2</v>
      </c>
      <c r="E34" s="83"/>
      <c r="F34" s="237">
        <v>247.3</v>
      </c>
      <c r="G34" s="83"/>
      <c r="H34" s="199">
        <v>0</v>
      </c>
      <c r="I34" s="73"/>
      <c r="J34" s="206"/>
      <c r="K34" s="177"/>
    </row>
    <row r="35" spans="2:11" ht="13.5" thickBot="1">
      <c r="B35" s="198" t="s">
        <v>80</v>
      </c>
      <c r="C35" s="4"/>
      <c r="D35" s="237">
        <v>12304.2</v>
      </c>
      <c r="E35" s="83"/>
      <c r="F35" s="237">
        <v>13854</v>
      </c>
      <c r="G35" s="83"/>
      <c r="H35" s="199">
        <f>F35/D35-1</f>
        <v>0.1259569902959965</v>
      </c>
      <c r="I35" s="73"/>
      <c r="J35" s="206"/>
      <c r="K35" s="177"/>
    </row>
    <row r="36" spans="2:11" ht="13.5" thickBot="1">
      <c r="B36" s="138" t="s">
        <v>82</v>
      </c>
      <c r="C36" s="139"/>
      <c r="D36" s="238">
        <f>D33-D34-D35</f>
        <v>229544.49999999997</v>
      </c>
      <c r="E36" s="140"/>
      <c r="F36" s="238">
        <f>F33-F34-F35</f>
        <v>238082</v>
      </c>
      <c r="G36" s="140"/>
      <c r="H36" s="201">
        <f>F36/D36-1</f>
        <v>0.037193223971822675</v>
      </c>
      <c r="I36" s="107"/>
      <c r="J36" s="106"/>
      <c r="K36" s="179"/>
    </row>
    <row r="37" spans="2:11" ht="5.25" customHeight="1">
      <c r="B37" s="6"/>
      <c r="C37" s="6"/>
      <c r="D37" s="73" t="s">
        <v>86</v>
      </c>
      <c r="E37" s="72"/>
      <c r="F37" s="73"/>
      <c r="G37" s="72"/>
      <c r="H37" s="72"/>
      <c r="I37" s="73"/>
      <c r="J37" s="72"/>
      <c r="K37" s="180"/>
    </row>
    <row r="38" spans="2:11" ht="12.75">
      <c r="B38" s="142" t="s">
        <v>74</v>
      </c>
      <c r="C38" s="48"/>
      <c r="D38" s="234">
        <v>66805.7</v>
      </c>
      <c r="E38" s="74">
        <f>D38/D36</f>
        <v>0.29103594292174284</v>
      </c>
      <c r="F38" s="234">
        <v>66838.1</v>
      </c>
      <c r="G38" s="87">
        <f>F38/F36</f>
        <v>0.2807356289009669</v>
      </c>
      <c r="H38" s="87">
        <f>F38/D38-1</f>
        <v>0.0004849885563658063</v>
      </c>
      <c r="I38" s="107"/>
      <c r="J38" s="191"/>
      <c r="K38" s="179"/>
    </row>
    <row r="39" spans="2:11" ht="3.75" customHeight="1">
      <c r="B39" s="42"/>
      <c r="D39" s="235"/>
      <c r="E39" s="75"/>
      <c r="F39" s="235"/>
      <c r="G39" s="76"/>
      <c r="H39" s="76"/>
      <c r="I39" s="73"/>
      <c r="J39" s="206"/>
      <c r="K39" s="180"/>
    </row>
    <row r="40" spans="2:11" ht="12.75">
      <c r="B40" s="142" t="s">
        <v>88</v>
      </c>
      <c r="C40" s="48"/>
      <c r="D40" s="234">
        <v>10921.5</v>
      </c>
      <c r="E40" s="74">
        <f>D40/D36</f>
        <v>0.047579009734495935</v>
      </c>
      <c r="F40" s="234">
        <v>10718.5</v>
      </c>
      <c r="G40" s="87">
        <f>F40/F36</f>
        <v>0.045020203123293655</v>
      </c>
      <c r="H40" s="87">
        <f>F40/D40-1</f>
        <v>-0.0185871904042485</v>
      </c>
      <c r="I40" s="107"/>
      <c r="J40" s="191"/>
      <c r="K40" s="179"/>
    </row>
    <row r="41" spans="2:11" ht="7.5" customHeight="1">
      <c r="B41" s="42"/>
      <c r="D41" s="235"/>
      <c r="E41" s="76"/>
      <c r="F41" s="235"/>
      <c r="G41" s="75"/>
      <c r="H41" s="75"/>
      <c r="I41" s="73"/>
      <c r="J41" s="206"/>
      <c r="K41" s="6"/>
    </row>
    <row r="42" spans="2:11" ht="12.75">
      <c r="B42" s="143" t="s">
        <v>101</v>
      </c>
      <c r="C42" s="55"/>
      <c r="D42" s="243"/>
      <c r="E42" s="77"/>
      <c r="F42" s="243"/>
      <c r="G42" s="79"/>
      <c r="H42" s="79"/>
      <c r="I42" s="73"/>
      <c r="J42" s="206"/>
      <c r="K42" s="6"/>
    </row>
    <row r="43" spans="2:11" ht="12.75">
      <c r="B43" s="38" t="s">
        <v>76</v>
      </c>
      <c r="C43" s="4"/>
      <c r="D43" s="237">
        <v>22510.6</v>
      </c>
      <c r="E43" s="81">
        <f>D43/D36</f>
        <v>0.0980663879988412</v>
      </c>
      <c r="F43" s="237">
        <v>19510.7</v>
      </c>
      <c r="G43" s="81">
        <f>F43/F36</f>
        <v>0.0819494963919994</v>
      </c>
      <c r="H43" s="81">
        <f>F43/D43-1</f>
        <v>-0.1332661057457375</v>
      </c>
      <c r="I43" s="73"/>
      <c r="J43" s="177"/>
      <c r="K43" s="177"/>
    </row>
    <row r="44" spans="2:11" ht="12.75">
      <c r="B44" s="38" t="s">
        <v>77</v>
      </c>
      <c r="C44" s="4"/>
      <c r="D44" s="237">
        <v>7230.7</v>
      </c>
      <c r="E44" s="81">
        <f>D44/D36</f>
        <v>0.0315002101988939</v>
      </c>
      <c r="F44" s="237">
        <v>6563.8</v>
      </c>
      <c r="G44" s="81">
        <f>F44/F36</f>
        <v>0.027569492863803228</v>
      </c>
      <c r="H44" s="81">
        <f>F44/D44-1</f>
        <v>-0.09223173413362462</v>
      </c>
      <c r="I44" s="73"/>
      <c r="J44" s="177"/>
      <c r="K44" s="177"/>
    </row>
    <row r="45" spans="2:11" ht="12.75">
      <c r="B45" s="38" t="s">
        <v>78</v>
      </c>
      <c r="C45" s="4"/>
      <c r="D45" s="237">
        <v>302.9</v>
      </c>
      <c r="E45" s="81">
        <f>D45/D36</f>
        <v>0.001319569843755786</v>
      </c>
      <c r="F45" s="237">
        <v>0</v>
      </c>
      <c r="G45" s="81">
        <f>F45/F36</f>
        <v>0</v>
      </c>
      <c r="H45" s="81">
        <f>F45/D45-1</f>
        <v>-1</v>
      </c>
      <c r="I45" s="73"/>
      <c r="J45" s="177"/>
      <c r="K45" s="177"/>
    </row>
    <row r="46" spans="2:11" ht="12.75">
      <c r="B46" s="58" t="s">
        <v>4</v>
      </c>
      <c r="C46" s="59"/>
      <c r="D46" s="244">
        <f>SUM(D43:D45)</f>
        <v>30044.2</v>
      </c>
      <c r="E46" s="84">
        <f>D46/D36</f>
        <v>0.1308861680414909</v>
      </c>
      <c r="F46" s="244">
        <f>SUM(F43:F45)</f>
        <v>26074.5</v>
      </c>
      <c r="G46" s="84">
        <f>F46/F36</f>
        <v>0.10951898925580263</v>
      </c>
      <c r="H46" s="121">
        <f>F46/D46-1</f>
        <v>-0.13212866376871413</v>
      </c>
      <c r="I46" s="107"/>
      <c r="J46" s="191"/>
      <c r="K46" s="191"/>
    </row>
    <row r="47" spans="2:11" ht="3" customHeight="1">
      <c r="B47" s="41"/>
      <c r="C47" s="120"/>
      <c r="D47" s="245"/>
      <c r="E47" s="122"/>
      <c r="F47" s="245"/>
      <c r="G47" s="123"/>
      <c r="H47" s="204"/>
      <c r="I47" s="73"/>
      <c r="J47" s="206"/>
      <c r="K47" s="177"/>
    </row>
    <row r="48" spans="2:11" ht="12.75">
      <c r="B48" s="143" t="s">
        <v>122</v>
      </c>
      <c r="C48" s="55"/>
      <c r="D48" s="243"/>
      <c r="E48" s="80"/>
      <c r="F48" s="243"/>
      <c r="G48" s="78"/>
      <c r="H48" s="77"/>
      <c r="I48" s="73"/>
      <c r="J48" s="206"/>
      <c r="K48" s="177"/>
    </row>
    <row r="49" spans="2:11" ht="12.75">
      <c r="B49" s="38" t="s">
        <v>102</v>
      </c>
      <c r="C49" s="4"/>
      <c r="D49" s="237">
        <v>4616.2</v>
      </c>
      <c r="E49" s="82">
        <f>D49/D36</f>
        <v>0.020110261844653216</v>
      </c>
      <c r="F49" s="237">
        <v>3662</v>
      </c>
      <c r="G49" s="82">
        <f>F49/F36</f>
        <v>0.015381255197788997</v>
      </c>
      <c r="H49" s="81">
        <f>F49/D49-1</f>
        <v>-0.2067068151293271</v>
      </c>
      <c r="I49" s="73"/>
      <c r="J49" s="177"/>
      <c r="K49" s="177"/>
    </row>
    <row r="50" spans="2:11" ht="12.75">
      <c r="B50" s="38" t="s">
        <v>40</v>
      </c>
      <c r="C50" s="4"/>
      <c r="D50" s="237">
        <v>1950</v>
      </c>
      <c r="E50" s="82">
        <f>D50/D36</f>
        <v>0.008495084831045833</v>
      </c>
      <c r="F50" s="237">
        <v>2180</v>
      </c>
      <c r="G50" s="82">
        <f>F50/F36</f>
        <v>0.009156509101906065</v>
      </c>
      <c r="H50" s="81">
        <f>F50/D50-1</f>
        <v>0.11794871794871797</v>
      </c>
      <c r="I50" s="73"/>
      <c r="J50" s="177"/>
      <c r="K50" s="177"/>
    </row>
    <row r="51" spans="2:11" ht="12.75">
      <c r="B51" s="38" t="s">
        <v>89</v>
      </c>
      <c r="C51" s="4"/>
      <c r="D51" s="237">
        <v>2499.7</v>
      </c>
      <c r="E51" s="82">
        <f>D51/D36</f>
        <v>0.010889827462648854</v>
      </c>
      <c r="F51" s="237">
        <v>2211.2</v>
      </c>
      <c r="G51" s="82">
        <f>F51/F36</f>
        <v>0.00928755638813518</v>
      </c>
      <c r="H51" s="81">
        <f>F51/D51-1</f>
        <v>-0.11541384966195944</v>
      </c>
      <c r="I51" s="73"/>
      <c r="J51" s="177"/>
      <c r="K51" s="177"/>
    </row>
    <row r="52" spans="2:11" ht="12.75">
      <c r="B52" s="38" t="s">
        <v>137</v>
      </c>
      <c r="C52" s="4"/>
      <c r="D52" s="237">
        <v>1990</v>
      </c>
      <c r="E52" s="82">
        <f>D52/D36</f>
        <v>0.00866934298142626</v>
      </c>
      <c r="F52" s="237">
        <v>3314.3</v>
      </c>
      <c r="G52" s="82">
        <f>F52/F36</f>
        <v>0.01392083399837031</v>
      </c>
      <c r="H52" s="81">
        <f>F52/D52-1</f>
        <v>0.6654773869346735</v>
      </c>
      <c r="I52" s="73"/>
      <c r="J52" s="177"/>
      <c r="K52" s="177"/>
    </row>
    <row r="53" spans="2:11" ht="12.75">
      <c r="B53" s="58" t="s">
        <v>4</v>
      </c>
      <c r="C53" s="59"/>
      <c r="D53" s="244">
        <f>SUM(D49:D52)</f>
        <v>11055.9</v>
      </c>
      <c r="E53" s="85">
        <f>D53/D36</f>
        <v>0.04816451711977417</v>
      </c>
      <c r="F53" s="244">
        <f>SUM(F49:F52)</f>
        <v>11367.5</v>
      </c>
      <c r="G53" s="85">
        <f>F53/F36</f>
        <v>0.047746154686200554</v>
      </c>
      <c r="H53" s="121">
        <f>F53/D53-1</f>
        <v>0.02818404652719364</v>
      </c>
      <c r="I53" s="107"/>
      <c r="J53" s="191"/>
      <c r="K53" s="191"/>
    </row>
    <row r="54" spans="2:11" ht="2.25" customHeight="1">
      <c r="B54" s="41"/>
      <c r="C54" s="120"/>
      <c r="D54" s="245"/>
      <c r="E54" s="122"/>
      <c r="F54" s="245"/>
      <c r="G54" s="122"/>
      <c r="H54" s="205"/>
      <c r="I54" s="73"/>
      <c r="J54" s="206"/>
      <c r="K54" s="177"/>
    </row>
    <row r="55" spans="2:11" ht="12.75">
      <c r="B55" s="144" t="s">
        <v>119</v>
      </c>
      <c r="C55" s="4"/>
      <c r="D55" s="237"/>
      <c r="E55" s="86"/>
      <c r="F55" s="237"/>
      <c r="G55" s="86"/>
      <c r="H55" s="79"/>
      <c r="I55" s="73"/>
      <c r="J55" s="206"/>
      <c r="K55" s="177"/>
    </row>
    <row r="56" spans="2:11" ht="12.75">
      <c r="B56" s="38" t="s">
        <v>46</v>
      </c>
      <c r="C56" s="4"/>
      <c r="D56" s="237">
        <v>13828.4</v>
      </c>
      <c r="E56" s="82">
        <f>D56/D36</f>
        <v>0.06024278516801754</v>
      </c>
      <c r="F56" s="237">
        <v>13058</v>
      </c>
      <c r="G56" s="82">
        <f>F56/F36</f>
        <v>0.05484664947371074</v>
      </c>
      <c r="H56" s="81">
        <f>F56/D56-1</f>
        <v>-0.05571143443926985</v>
      </c>
      <c r="I56" s="73"/>
      <c r="J56" s="177"/>
      <c r="K56" s="177"/>
    </row>
    <row r="57" spans="2:11" ht="12.75">
      <c r="B57" s="38" t="s">
        <v>47</v>
      </c>
      <c r="C57" s="4"/>
      <c r="D57" s="237">
        <v>5004.1</v>
      </c>
      <c r="E57" s="82">
        <f>D57/D36</f>
        <v>0.021800130257967412</v>
      </c>
      <c r="F57" s="237">
        <v>5185</v>
      </c>
      <c r="G57" s="82">
        <f>F57/F36</f>
        <v>0.02177821086852429</v>
      </c>
      <c r="H57" s="81">
        <f>F57/D57-1</f>
        <v>0.036150356707499665</v>
      </c>
      <c r="I57" s="73"/>
      <c r="J57" s="177"/>
      <c r="K57" s="177"/>
    </row>
    <row r="58" spans="2:11" ht="12.75">
      <c r="B58" s="38" t="s">
        <v>109</v>
      </c>
      <c r="C58" s="4"/>
      <c r="D58" s="237">
        <v>258.1</v>
      </c>
      <c r="E58" s="82">
        <f>D58/D36</f>
        <v>0.0011244007153297076</v>
      </c>
      <c r="F58" s="237">
        <v>270.9</v>
      </c>
      <c r="G58" s="82">
        <f>F58/F36</f>
        <v>0.001137843264085483</v>
      </c>
      <c r="H58" s="81">
        <f>F58/D58-1</f>
        <v>0.049593180937620884</v>
      </c>
      <c r="I58" s="73"/>
      <c r="J58" s="177"/>
      <c r="K58" s="177"/>
    </row>
    <row r="59" spans="2:11" ht="12.75">
      <c r="B59" s="58" t="s">
        <v>4</v>
      </c>
      <c r="C59" s="59"/>
      <c r="D59" s="244">
        <f>SUM(D56:D58)</f>
        <v>19090.6</v>
      </c>
      <c r="E59" s="85">
        <f>D59/D36</f>
        <v>0.08316731614131465</v>
      </c>
      <c r="F59" s="244">
        <f>SUM(F56:F58)</f>
        <v>18513.9</v>
      </c>
      <c r="G59" s="85">
        <f>F59/F36</f>
        <v>0.07776270360632052</v>
      </c>
      <c r="H59" s="121">
        <f>F59/D59-1</f>
        <v>-0.030208584329460386</v>
      </c>
      <c r="I59" s="107"/>
      <c r="J59" s="191"/>
      <c r="K59" s="191"/>
    </row>
    <row r="60" spans="2:11" ht="3" customHeight="1">
      <c r="B60" s="41"/>
      <c r="C60" s="120"/>
      <c r="D60" s="245"/>
      <c r="E60" s="122"/>
      <c r="F60" s="245"/>
      <c r="G60" s="122"/>
      <c r="H60" s="205"/>
      <c r="I60" s="73"/>
      <c r="J60" s="206"/>
      <c r="K60" s="177"/>
    </row>
    <row r="61" spans="2:11" ht="12.75">
      <c r="B61" s="143" t="s">
        <v>131</v>
      </c>
      <c r="C61" s="55"/>
      <c r="D61" s="243"/>
      <c r="E61" s="80"/>
      <c r="F61" s="243"/>
      <c r="G61" s="80"/>
      <c r="H61" s="79"/>
      <c r="I61" s="73"/>
      <c r="J61" s="206"/>
      <c r="K61" s="177"/>
    </row>
    <row r="62" spans="2:11" ht="12.75">
      <c r="B62" s="38" t="s">
        <v>103</v>
      </c>
      <c r="C62" s="4"/>
      <c r="D62" s="237">
        <v>7073</v>
      </c>
      <c r="E62" s="82">
        <f>D62/D36</f>
        <v>0.030813197441019066</v>
      </c>
      <c r="F62" s="237">
        <v>7228.2</v>
      </c>
      <c r="G62" s="82">
        <f>42/F36</f>
        <v>0.00017640980838534622</v>
      </c>
      <c r="H62" s="81">
        <f aca="true" t="shared" si="1" ref="H62:H67">F62/D62-1</f>
        <v>0.02194259861444925</v>
      </c>
      <c r="I62" s="73"/>
      <c r="J62" s="177"/>
      <c r="K62" s="177"/>
    </row>
    <row r="63" spans="2:11" ht="12.75">
      <c r="B63" s="38" t="s">
        <v>104</v>
      </c>
      <c r="C63" s="4"/>
      <c r="D63" s="237">
        <v>5438</v>
      </c>
      <c r="E63" s="82">
        <f>D63/D36</f>
        <v>0.023690395544219096</v>
      </c>
      <c r="F63" s="237">
        <v>5542</v>
      </c>
      <c r="G63" s="82">
        <f>F63/F36</f>
        <v>0.023277694239799734</v>
      </c>
      <c r="H63" s="81">
        <f t="shared" si="1"/>
        <v>0.019124678190511224</v>
      </c>
      <c r="I63" s="73"/>
      <c r="J63" s="177"/>
      <c r="K63" s="177"/>
    </row>
    <row r="64" spans="2:11" ht="12.75">
      <c r="B64" s="38" t="s">
        <v>49</v>
      </c>
      <c r="C64" s="4"/>
      <c r="D64" s="237">
        <v>2475.4</v>
      </c>
      <c r="E64" s="82">
        <f>D64/D36</f>
        <v>0.010783965636292747</v>
      </c>
      <c r="F64" s="237">
        <v>1106</v>
      </c>
      <c r="G64" s="82">
        <f>F64/F36</f>
        <v>0.004645458287480784</v>
      </c>
      <c r="H64" s="81">
        <f t="shared" si="1"/>
        <v>-0.553203522663004</v>
      </c>
      <c r="I64" s="73"/>
      <c r="J64" s="177"/>
      <c r="K64" s="177"/>
    </row>
    <row r="65" spans="2:11" ht="12.75">
      <c r="B65" s="38" t="s">
        <v>143</v>
      </c>
      <c r="C65" s="4"/>
      <c r="D65" s="237">
        <v>1849.5</v>
      </c>
      <c r="E65" s="82">
        <f>D65/D36</f>
        <v>0.008057261228215009</v>
      </c>
      <c r="F65" s="237">
        <v>2532.9</v>
      </c>
      <c r="G65" s="82">
        <f>F65/F36</f>
        <v>0.010638771515696274</v>
      </c>
      <c r="H65" s="81">
        <f t="shared" si="1"/>
        <v>0.3695052716950529</v>
      </c>
      <c r="I65" s="73"/>
      <c r="J65" s="177"/>
      <c r="K65" s="177"/>
    </row>
    <row r="66" spans="2:11" ht="12.75">
      <c r="B66" s="38" t="s">
        <v>110</v>
      </c>
      <c r="C66" s="4"/>
      <c r="D66" s="237">
        <v>5903</v>
      </c>
      <c r="E66" s="82">
        <f>D66/D36</f>
        <v>0.025716146542391564</v>
      </c>
      <c r="F66" s="237">
        <v>6420.4</v>
      </c>
      <c r="G66" s="82">
        <f>F66/F36</f>
        <v>0.026967179375173258</v>
      </c>
      <c r="H66" s="81">
        <f t="shared" si="1"/>
        <v>0.08765034728104348</v>
      </c>
      <c r="I66" s="73"/>
      <c r="J66" s="177"/>
      <c r="K66" s="177"/>
    </row>
    <row r="67" spans="2:11" ht="12.75">
      <c r="B67" s="58" t="s">
        <v>4</v>
      </c>
      <c r="C67" s="59"/>
      <c r="D67" s="244">
        <f>SUM(D62:D66)</f>
        <v>22738.9</v>
      </c>
      <c r="E67" s="85">
        <f>D67/D36</f>
        <v>0.09906096639213749</v>
      </c>
      <c r="F67" s="244">
        <f>SUM(F62:F66)</f>
        <v>22829.5</v>
      </c>
      <c r="G67" s="85">
        <f>F67/F36</f>
        <v>0.09588923144126814</v>
      </c>
      <c r="H67" s="121">
        <f t="shared" si="1"/>
        <v>0.003984361600605002</v>
      </c>
      <c r="I67" s="107"/>
      <c r="J67" s="191"/>
      <c r="K67" s="191"/>
    </row>
    <row r="68" spans="2:11" ht="3.75" customHeight="1">
      <c r="B68" s="41"/>
      <c r="C68" s="120"/>
      <c r="D68" s="245"/>
      <c r="E68" s="122"/>
      <c r="F68" s="245"/>
      <c r="G68" s="122"/>
      <c r="H68" s="205"/>
      <c r="I68" s="73"/>
      <c r="J68" s="206"/>
      <c r="K68" s="177"/>
    </row>
    <row r="69" spans="2:11" ht="12.75">
      <c r="B69" s="143" t="s">
        <v>50</v>
      </c>
      <c r="C69" s="55"/>
      <c r="D69" s="243"/>
      <c r="E69" s="80"/>
      <c r="F69" s="243"/>
      <c r="G69" s="80"/>
      <c r="H69" s="79"/>
      <c r="I69" s="73"/>
      <c r="J69" s="206"/>
      <c r="K69" s="177"/>
    </row>
    <row r="70" spans="2:11" ht="12.75">
      <c r="B70" s="38" t="s">
        <v>128</v>
      </c>
      <c r="C70" s="4"/>
      <c r="D70" s="237">
        <v>16224.4</v>
      </c>
      <c r="E70" s="82">
        <f>D70/D36</f>
        <v>0.07068084837580513</v>
      </c>
      <c r="F70" s="237">
        <v>21283</v>
      </c>
      <c r="G70" s="82">
        <f>F70/F36</f>
        <v>0.0893935702825077</v>
      </c>
      <c r="H70" s="81">
        <f>F70/D70-1</f>
        <v>0.31178965015655447</v>
      </c>
      <c r="I70" s="73"/>
      <c r="J70" s="177"/>
      <c r="K70" s="177"/>
    </row>
    <row r="71" spans="2:11" ht="12.75">
      <c r="B71" s="38" t="s">
        <v>63</v>
      </c>
      <c r="C71" s="4"/>
      <c r="D71" s="237">
        <v>1046.9</v>
      </c>
      <c r="E71" s="82">
        <f>D71/D36</f>
        <v>0.004560771440831735</v>
      </c>
      <c r="F71" s="237">
        <v>940.9</v>
      </c>
      <c r="G71" s="82">
        <f>F71/F36</f>
        <v>0.003951999731185054</v>
      </c>
      <c r="H71" s="81">
        <f aca="true" t="shared" si="2" ref="H71:H77">F71/D71-1</f>
        <v>-0.10125131340147109</v>
      </c>
      <c r="I71" s="73"/>
      <c r="J71" s="177"/>
      <c r="K71" s="177"/>
    </row>
    <row r="72" spans="2:11" ht="12.75">
      <c r="B72" s="38" t="s">
        <v>52</v>
      </c>
      <c r="C72" s="4"/>
      <c r="D72" s="237">
        <v>5840.1</v>
      </c>
      <c r="E72" s="82">
        <f>D72/D36</f>
        <v>0.025442125600918346</v>
      </c>
      <c r="F72" s="237">
        <v>5428.2</v>
      </c>
      <c r="G72" s="82">
        <f>F72/F36</f>
        <v>0.022799707663746102</v>
      </c>
      <c r="H72" s="81">
        <f t="shared" si="2"/>
        <v>-0.07052961421893467</v>
      </c>
      <c r="I72" s="73"/>
      <c r="J72" s="177"/>
      <c r="K72" s="177"/>
    </row>
    <row r="73" spans="2:11" ht="12.75">
      <c r="B73" s="38" t="s">
        <v>53</v>
      </c>
      <c r="C73" s="4"/>
      <c r="D73" s="237">
        <v>16647.3</v>
      </c>
      <c r="E73" s="82">
        <f>D73/D36</f>
        <v>0.0725231926707022</v>
      </c>
      <c r="F73" s="237">
        <v>21614.4</v>
      </c>
      <c r="G73" s="82">
        <f>F73/F36</f>
        <v>0.09078552767533876</v>
      </c>
      <c r="H73" s="81">
        <f t="shared" si="2"/>
        <v>0.29837270908796043</v>
      </c>
      <c r="I73" s="73"/>
      <c r="J73" s="177"/>
      <c r="K73" s="177"/>
    </row>
    <row r="74" spans="2:11" ht="12.75">
      <c r="B74" s="38" t="s">
        <v>125</v>
      </c>
      <c r="C74" s="4"/>
      <c r="D74" s="237">
        <v>11323.5</v>
      </c>
      <c r="E74" s="82">
        <f>D74/D36</f>
        <v>0.04933030414581922</v>
      </c>
      <c r="F74" s="237">
        <v>9244.4</v>
      </c>
      <c r="G74" s="82">
        <f>F74/F36</f>
        <v>0.0388286388723213</v>
      </c>
      <c r="H74" s="81">
        <f t="shared" si="2"/>
        <v>-0.18360930807612486</v>
      </c>
      <c r="I74" s="73"/>
      <c r="J74" s="177"/>
      <c r="K74" s="177"/>
    </row>
    <row r="75" spans="2:11" ht="12.75">
      <c r="B75" s="38" t="s">
        <v>118</v>
      </c>
      <c r="C75" s="4"/>
      <c r="D75" s="237">
        <v>9785.7</v>
      </c>
      <c r="E75" s="82">
        <f>D75/D36</f>
        <v>0.0426309495544437</v>
      </c>
      <c r="F75" s="237">
        <v>10438.8</v>
      </c>
      <c r="G75" s="82">
        <f>F75/F36</f>
        <v>0.043845397804117905</v>
      </c>
      <c r="H75" s="81">
        <f t="shared" si="2"/>
        <v>0.06674024341641349</v>
      </c>
      <c r="I75" s="73"/>
      <c r="J75" s="177"/>
      <c r="K75" s="177"/>
    </row>
    <row r="76" spans="2:11" ht="12.75">
      <c r="B76" s="38" t="s">
        <v>144</v>
      </c>
      <c r="C76" s="4"/>
      <c r="D76" s="237">
        <v>3100</v>
      </c>
      <c r="E76" s="82">
        <f>D76/D36</f>
        <v>0.013505006654483119</v>
      </c>
      <c r="F76" s="237">
        <v>7017.3</v>
      </c>
      <c r="G76" s="82">
        <f>F76/F36</f>
        <v>0.02947429877101167</v>
      </c>
      <c r="H76" s="81">
        <f t="shared" si="2"/>
        <v>1.2636451612903228</v>
      </c>
      <c r="I76" s="73"/>
      <c r="J76" s="177"/>
      <c r="K76" s="177"/>
    </row>
    <row r="77" spans="2:11" ht="12.75">
      <c r="B77" s="58" t="s">
        <v>4</v>
      </c>
      <c r="C77" s="59"/>
      <c r="D77" s="244">
        <f>SUM(D70:D76)</f>
        <v>63967.899999999994</v>
      </c>
      <c r="E77" s="85">
        <f>D77/D36</f>
        <v>0.2786731984430034</v>
      </c>
      <c r="F77" s="244">
        <f>SUM(F70:F76)</f>
        <v>75967</v>
      </c>
      <c r="G77" s="85">
        <f>F77/F36</f>
        <v>0.3190791408002285</v>
      </c>
      <c r="H77" s="121">
        <f t="shared" si="2"/>
        <v>0.1875800206040843</v>
      </c>
      <c r="I77" s="107"/>
      <c r="J77" s="191"/>
      <c r="K77" s="191"/>
    </row>
    <row r="78" spans="2:11" ht="4.5" customHeight="1">
      <c r="B78" s="41"/>
      <c r="C78" s="120"/>
      <c r="D78" s="245"/>
      <c r="E78" s="122"/>
      <c r="F78" s="245"/>
      <c r="G78" s="122"/>
      <c r="H78" s="205"/>
      <c r="I78" s="73"/>
      <c r="J78" s="206"/>
      <c r="K78" s="177"/>
    </row>
    <row r="79" spans="2:11" ht="12.75">
      <c r="B79" s="57" t="s">
        <v>145</v>
      </c>
      <c r="C79" s="48"/>
      <c r="D79" s="234">
        <f>SUM(D36-D38-D40-D46-D53-D59-D67-D77)</f>
        <v>4919.8000000000175</v>
      </c>
      <c r="E79" s="74">
        <f>D79/D36</f>
        <v>0.021432881206040737</v>
      </c>
      <c r="F79" s="234">
        <f>SUM(F36-F38-F40-F46-F53-F59-F67-F77)</f>
        <v>5773</v>
      </c>
      <c r="G79" s="74">
        <f>F79/F36</f>
        <v>0.024247948185919136</v>
      </c>
      <c r="H79" s="87">
        <f>F79/D79-1</f>
        <v>0.1734216838082807</v>
      </c>
      <c r="I79" s="107"/>
      <c r="J79" s="191"/>
      <c r="K79" s="191"/>
    </row>
    <row r="80" spans="2:11" ht="13.5" thickBot="1">
      <c r="B80" s="4"/>
      <c r="C80" s="4"/>
      <c r="D80" s="246"/>
      <c r="E80" s="75"/>
      <c r="F80" s="235"/>
      <c r="G80" s="75"/>
      <c r="H80" s="75"/>
      <c r="I80" s="73"/>
      <c r="J80" s="72"/>
      <c r="K80" s="6"/>
    </row>
    <row r="81" spans="2:11" ht="23.25" thickBot="1">
      <c r="B81" s="4"/>
      <c r="C81" s="4"/>
      <c r="D81" s="246"/>
      <c r="E81" s="152" t="s">
        <v>107</v>
      </c>
      <c r="F81" s="235"/>
      <c r="G81" s="152" t="s">
        <v>107</v>
      </c>
      <c r="H81" s="217" t="s">
        <v>108</v>
      </c>
      <c r="I81" s="73"/>
      <c r="J81" s="207"/>
      <c r="K81" s="207"/>
    </row>
    <row r="82" spans="2:11" ht="12.75">
      <c r="B82" s="154" t="s">
        <v>98</v>
      </c>
      <c r="C82" s="145"/>
      <c r="D82" s="247">
        <f>D8-D36</f>
        <v>23548.699999999983</v>
      </c>
      <c r="E82" s="155">
        <f>D82/D8</f>
        <v>0.09304359026635242</v>
      </c>
      <c r="F82" s="247">
        <f>F8-F36</f>
        <v>49142</v>
      </c>
      <c r="G82" s="155">
        <f>F82/F8</f>
        <v>0.171092944879258</v>
      </c>
      <c r="H82" s="158">
        <f>F82/D82-1</f>
        <v>1.0868243257589607</v>
      </c>
      <c r="I82" s="178"/>
      <c r="J82" s="208"/>
      <c r="K82" s="209"/>
    </row>
    <row r="83" spans="2:11" ht="13.5" thickBot="1">
      <c r="B83" s="156" t="s">
        <v>99</v>
      </c>
      <c r="C83" s="146"/>
      <c r="D83" s="248">
        <v>5416</v>
      </c>
      <c r="E83" s="151"/>
      <c r="F83" s="259">
        <v>4800</v>
      </c>
      <c r="G83" s="153"/>
      <c r="H83" s="218"/>
      <c r="I83" s="210"/>
      <c r="J83" s="211"/>
      <c r="K83" s="211"/>
    </row>
    <row r="84" spans="2:11" ht="13.5" thickBot="1">
      <c r="B84" s="157" t="s">
        <v>100</v>
      </c>
      <c r="C84" s="9"/>
      <c r="D84" s="249">
        <f>D82-D83</f>
        <v>18132.699999999983</v>
      </c>
      <c r="E84" s="266">
        <f>D84/D8</f>
        <v>0.07164435867893719</v>
      </c>
      <c r="F84" s="249">
        <f>F82-F83</f>
        <v>44342</v>
      </c>
      <c r="G84" s="159">
        <f>F84/F8</f>
        <v>0.15438124947775952</v>
      </c>
      <c r="H84" s="219"/>
      <c r="I84" s="178"/>
      <c r="J84" s="184"/>
      <c r="K84" s="209"/>
    </row>
    <row r="85" spans="4:9" ht="12.75">
      <c r="D85" s="11"/>
      <c r="F85" s="11"/>
      <c r="I85" s="53"/>
    </row>
    <row r="86" spans="6:9" ht="12.75">
      <c r="F86" s="11"/>
      <c r="I86" s="53"/>
    </row>
    <row r="87" spans="6:9" ht="12.75">
      <c r="F87" s="11"/>
      <c r="I87" s="53"/>
    </row>
    <row r="88" ht="12.75">
      <c r="F88" s="11"/>
    </row>
    <row r="89" ht="12.75">
      <c r="F89" s="11"/>
    </row>
    <row r="90" ht="12.75">
      <c r="F90" s="53"/>
    </row>
    <row r="91" ht="12.75">
      <c r="F91" s="53"/>
    </row>
    <row r="92" ht="12.75">
      <c r="F92" s="53"/>
    </row>
    <row r="93" ht="12.75">
      <c r="F93" s="53"/>
    </row>
  </sheetData>
  <mergeCells count="1">
    <mergeCell ref="B1:K1"/>
  </mergeCells>
  <printOptions horizontalCentered="1"/>
  <pageMargins left="0.1968503937007874" right="0" top="0.7874015748031497" bottom="0.7874015748031497" header="0.5118110236220472" footer="0.5118110236220472"/>
  <pageSetup horizontalDpi="300" verticalDpi="300" orientation="portrait" paperSize="9" r:id="rId1"/>
  <rowBreaks count="1" manualBreakCount="1">
    <brk id="29" max="255" man="1"/>
  </rowBreaks>
  <ignoredErrors>
    <ignoredError sqref="E15 E23 E28 E46 E53 E59 E67:F67 E77:F77 E8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I69"/>
  <sheetViews>
    <sheetView tabSelected="1" workbookViewId="0" topLeftCell="A19">
      <selection activeCell="M6" sqref="M6"/>
    </sheetView>
  </sheetViews>
  <sheetFormatPr defaultColWidth="9.140625" defaultRowHeight="12.75"/>
  <cols>
    <col min="1" max="1" width="6.28125" style="0" customWidth="1"/>
    <col min="2" max="2" width="34.28125" style="0" customWidth="1"/>
    <col min="3" max="3" width="2.8515625" style="0" customWidth="1"/>
    <col min="4" max="4" width="10.7109375" style="0" customWidth="1"/>
    <col min="5" max="5" width="8.140625" style="0" customWidth="1"/>
    <col min="6" max="6" width="11.57421875" style="0" customWidth="1"/>
    <col min="7" max="7" width="9.28125" style="0" customWidth="1"/>
    <col min="8" max="8" width="9.7109375" style="0" customWidth="1"/>
    <col min="9" max="9" width="7.28125" style="0" customWidth="1"/>
  </cols>
  <sheetData>
    <row r="1" spans="2:7" ht="18.75" thickBot="1">
      <c r="B1" s="8" t="s">
        <v>39</v>
      </c>
      <c r="C1" s="9"/>
      <c r="D1" s="10"/>
      <c r="E1" s="10"/>
      <c r="F1" s="10"/>
      <c r="G1" s="6"/>
    </row>
    <row r="2" spans="2:5" ht="12.75" customHeight="1" thickBot="1">
      <c r="B2" s="5" t="s">
        <v>42</v>
      </c>
      <c r="C2" s="6"/>
      <c r="D2" s="6"/>
      <c r="E2" s="6"/>
    </row>
    <row r="3" spans="2:9" ht="15.75">
      <c r="B3" s="7"/>
      <c r="C3" s="7"/>
      <c r="D3" s="14">
        <v>2012</v>
      </c>
      <c r="E3" s="15" t="s">
        <v>61</v>
      </c>
      <c r="F3" s="16">
        <v>2013</v>
      </c>
      <c r="G3" s="173" t="s">
        <v>61</v>
      </c>
      <c r="H3" s="172"/>
      <c r="I3" s="172"/>
    </row>
    <row r="4" spans="2:9" ht="13.5" thickBot="1">
      <c r="B4" s="4"/>
      <c r="C4" s="4"/>
      <c r="D4" s="18" t="s">
        <v>17</v>
      </c>
      <c r="E4" s="19" t="s">
        <v>67</v>
      </c>
      <c r="F4" s="20" t="s">
        <v>17</v>
      </c>
      <c r="G4" s="174" t="s">
        <v>67</v>
      </c>
      <c r="H4" s="172"/>
      <c r="I4" s="172"/>
    </row>
    <row r="5" spans="8:9" ht="12.75">
      <c r="H5" s="4"/>
      <c r="I5" s="4"/>
    </row>
    <row r="6" spans="2:9" ht="12.75">
      <c r="B6" s="46" t="s">
        <v>74</v>
      </c>
      <c r="D6" s="225">
        <v>71960.6</v>
      </c>
      <c r="E6" s="71">
        <f>D6/D53</f>
        <v>0.25116541736531206</v>
      </c>
      <c r="F6" s="225">
        <v>69216.1</v>
      </c>
      <c r="G6" s="71">
        <f>F6/F53</f>
        <v>0.22637728511833805</v>
      </c>
      <c r="H6" s="163"/>
      <c r="I6" s="162"/>
    </row>
    <row r="7" spans="2:9" ht="12.75">
      <c r="B7" s="42"/>
      <c r="D7" s="250"/>
      <c r="E7" s="103"/>
      <c r="F7" s="250"/>
      <c r="G7" s="103"/>
      <c r="H7" s="163"/>
      <c r="I7" s="162"/>
    </row>
    <row r="8" spans="2:9" ht="12.75">
      <c r="B8" s="46" t="s">
        <v>75</v>
      </c>
      <c r="D8" s="225">
        <v>11103.7</v>
      </c>
      <c r="E8" s="71">
        <f>D8/D53</f>
        <v>0.03875545013242268</v>
      </c>
      <c r="F8" s="225">
        <v>11339</v>
      </c>
      <c r="G8" s="71">
        <f>F8/F53</f>
        <v>0.03708518734740667</v>
      </c>
      <c r="H8" s="163"/>
      <c r="I8" s="162"/>
    </row>
    <row r="9" spans="2:9" ht="12.75">
      <c r="B9" s="42"/>
      <c r="D9" s="53"/>
      <c r="E9" s="62"/>
      <c r="F9" s="53"/>
      <c r="G9" s="62"/>
      <c r="H9" s="54"/>
      <c r="I9" s="60"/>
    </row>
    <row r="10" spans="2:9" ht="12.75">
      <c r="B10" s="46" t="s">
        <v>43</v>
      </c>
      <c r="D10" s="54"/>
      <c r="E10" s="60"/>
      <c r="F10" s="54"/>
      <c r="G10" s="60"/>
      <c r="H10" s="54"/>
      <c r="I10" s="60"/>
    </row>
    <row r="11" spans="2:9" ht="12.75">
      <c r="B11" s="40" t="s">
        <v>76</v>
      </c>
      <c r="D11" s="260">
        <v>22959.7</v>
      </c>
      <c r="E11" s="67">
        <f>D11/D53</f>
        <v>0.08013666691331583</v>
      </c>
      <c r="F11" s="254">
        <v>27907</v>
      </c>
      <c r="G11" s="67">
        <f>F11/F53</f>
        <v>0.09127227474240038</v>
      </c>
      <c r="H11" s="54"/>
      <c r="I11" s="60"/>
    </row>
    <row r="12" spans="2:9" ht="12.75">
      <c r="B12" s="40" t="s">
        <v>77</v>
      </c>
      <c r="D12" s="261">
        <v>8578.9</v>
      </c>
      <c r="E12" s="68">
        <f>D12/D53</f>
        <v>0.029943093846289157</v>
      </c>
      <c r="F12" s="54">
        <v>9249.8</v>
      </c>
      <c r="G12" s="68">
        <f>F12/F53</f>
        <v>0.030252276737458523</v>
      </c>
      <c r="H12" s="54"/>
      <c r="I12" s="60"/>
    </row>
    <row r="13" spans="2:9" ht="12.75">
      <c r="B13" s="40" t="s">
        <v>78</v>
      </c>
      <c r="D13" s="262">
        <v>302.9</v>
      </c>
      <c r="E13" s="92">
        <f>D13/D53</f>
        <v>0.0010572174901258885</v>
      </c>
      <c r="F13" s="255">
        <v>0</v>
      </c>
      <c r="G13" s="92">
        <f>F13/F53</f>
        <v>0</v>
      </c>
      <c r="H13" s="54"/>
      <c r="I13" s="60"/>
    </row>
    <row r="14" spans="2:9" ht="12.75">
      <c r="B14" s="41" t="s">
        <v>4</v>
      </c>
      <c r="D14" s="251">
        <f>SUM(D11:D13)</f>
        <v>31841.5</v>
      </c>
      <c r="E14" s="69">
        <f>D14/D53</f>
        <v>0.11113697824973087</v>
      </c>
      <c r="F14" s="256">
        <f>SUM(F11:F13)</f>
        <v>37156.8</v>
      </c>
      <c r="G14" s="69">
        <f>F14/F53</f>
        <v>0.12152455147985891</v>
      </c>
      <c r="H14" s="163"/>
      <c r="I14" s="162"/>
    </row>
    <row r="15" spans="2:9" ht="12.75">
      <c r="B15" s="42"/>
      <c r="D15" s="53"/>
      <c r="E15" s="62"/>
      <c r="F15" s="53"/>
      <c r="G15" s="62"/>
      <c r="H15" s="54"/>
      <c r="I15" s="60"/>
    </row>
    <row r="16" spans="2:9" ht="12.75">
      <c r="B16" s="46" t="s">
        <v>44</v>
      </c>
      <c r="D16" s="54"/>
      <c r="E16" s="60"/>
      <c r="F16" s="54"/>
      <c r="G16" s="60"/>
      <c r="H16" s="54"/>
      <c r="I16" s="60"/>
    </row>
    <row r="17" spans="2:9" ht="12.75">
      <c r="B17" s="40" t="s">
        <v>73</v>
      </c>
      <c r="D17" s="260">
        <v>4616.2</v>
      </c>
      <c r="E17" s="67">
        <f>D17/D53</f>
        <v>0.01611200851079276</v>
      </c>
      <c r="F17" s="254">
        <v>3662</v>
      </c>
      <c r="G17" s="67">
        <f>F17/F53</f>
        <v>0.01197689003141399</v>
      </c>
      <c r="H17" s="54"/>
      <c r="I17" s="60"/>
    </row>
    <row r="18" spans="2:9" ht="12.75">
      <c r="B18" s="40" t="s">
        <v>40</v>
      </c>
      <c r="D18" s="261">
        <v>1950</v>
      </c>
      <c r="E18" s="68">
        <f>D18/D53</f>
        <v>0.006806121181067952</v>
      </c>
      <c r="F18" s="54">
        <v>2180</v>
      </c>
      <c r="G18" s="68">
        <f>F18/F53</f>
        <v>0.007129879920393909</v>
      </c>
      <c r="H18" s="54"/>
      <c r="I18" s="60"/>
    </row>
    <row r="19" spans="2:9" ht="12.75">
      <c r="B19" s="40" t="s">
        <v>41</v>
      </c>
      <c r="D19" s="261">
        <v>2499.7</v>
      </c>
      <c r="E19" s="68">
        <f>D19/D53</f>
        <v>0.008724749290418235</v>
      </c>
      <c r="F19" s="54">
        <v>2211.2</v>
      </c>
      <c r="G19" s="68">
        <f>F19/F53</f>
        <v>0.007231922238520648</v>
      </c>
      <c r="H19" s="54"/>
      <c r="I19" s="60"/>
    </row>
    <row r="20" spans="2:9" ht="12.75">
      <c r="B20" s="40" t="s">
        <v>133</v>
      </c>
      <c r="D20" s="262">
        <v>1990</v>
      </c>
      <c r="E20" s="92">
        <f>D20/D53</f>
        <v>0.006945733923243705</v>
      </c>
      <c r="F20" s="255">
        <v>3314.3</v>
      </c>
      <c r="G20" s="92">
        <f>F20/F53</f>
        <v>0.010839706889982356</v>
      </c>
      <c r="H20" s="54"/>
      <c r="I20" s="60"/>
    </row>
    <row r="21" spans="2:9" ht="12.75">
      <c r="B21" s="41" t="s">
        <v>4</v>
      </c>
      <c r="D21" s="251">
        <f>SUM(D17:D20)</f>
        <v>11055.9</v>
      </c>
      <c r="E21" s="69">
        <f>D21/D53</f>
        <v>0.03858861290552265</v>
      </c>
      <c r="F21" s="251">
        <f>SUM(F17:F20)</f>
        <v>11367.5</v>
      </c>
      <c r="G21" s="69">
        <f>F21/F53</f>
        <v>0.037178399080310905</v>
      </c>
      <c r="H21" s="163"/>
      <c r="I21" s="162"/>
    </row>
    <row r="22" spans="2:9" ht="12.75">
      <c r="B22" s="42"/>
      <c r="D22" s="53"/>
      <c r="E22" s="62"/>
      <c r="F22" s="53"/>
      <c r="G22" s="62"/>
      <c r="H22" s="54"/>
      <c r="I22" s="60"/>
    </row>
    <row r="23" spans="2:9" ht="12.75">
      <c r="B23" s="46" t="s">
        <v>45</v>
      </c>
      <c r="D23" s="54"/>
      <c r="E23" s="60"/>
      <c r="F23" s="54"/>
      <c r="G23" s="60"/>
      <c r="H23" s="54"/>
      <c r="I23" s="60"/>
    </row>
    <row r="24" spans="2:9" ht="12.75">
      <c r="B24" s="40" t="s">
        <v>139</v>
      </c>
      <c r="D24" s="260">
        <v>14682.8</v>
      </c>
      <c r="E24" s="67">
        <f>D24/D53</f>
        <v>0.0512476492704536</v>
      </c>
      <c r="F24" s="254">
        <v>13665</v>
      </c>
      <c r="G24" s="67">
        <f>F24/F53</f>
        <v>0.044692572987239804</v>
      </c>
      <c r="H24" s="54"/>
      <c r="I24" s="60"/>
    </row>
    <row r="25" spans="2:9" ht="12.75">
      <c r="B25" s="40" t="s">
        <v>47</v>
      </c>
      <c r="D25" s="261">
        <v>5194.4</v>
      </c>
      <c r="E25" s="68">
        <f>D25/D53</f>
        <v>0.018130110698943266</v>
      </c>
      <c r="F25" s="54">
        <v>5603.7</v>
      </c>
      <c r="G25" s="68">
        <f>F25/F53</f>
        <v>0.018327389041243737</v>
      </c>
      <c r="H25" s="54"/>
      <c r="I25" s="60"/>
    </row>
    <row r="26" spans="2:9" ht="12.75">
      <c r="B26" s="40" t="s">
        <v>138</v>
      </c>
      <c r="D26" s="262">
        <v>516.6</v>
      </c>
      <c r="E26" s="92">
        <f>D26/D53</f>
        <v>0.0018030985651998485</v>
      </c>
      <c r="F26" s="255">
        <v>874.1</v>
      </c>
      <c r="G26" s="92">
        <f>F26/F53</f>
        <v>0.0028588202011084023</v>
      </c>
      <c r="H26" s="54"/>
      <c r="I26" s="60"/>
    </row>
    <row r="27" spans="2:9" ht="12.75">
      <c r="B27" s="41" t="s">
        <v>4</v>
      </c>
      <c r="D27" s="251">
        <f>SUM(D24:D26)</f>
        <v>20393.799999999996</v>
      </c>
      <c r="E27" s="69">
        <f>D27/D53</f>
        <v>0.07118085853459671</v>
      </c>
      <c r="F27" s="251">
        <f>SUM(F24:F26)</f>
        <v>20142.8</v>
      </c>
      <c r="G27" s="69">
        <f>F27/F53</f>
        <v>0.06587878222959194</v>
      </c>
      <c r="H27" s="163"/>
      <c r="I27" s="162"/>
    </row>
    <row r="28" spans="2:9" ht="12.75">
      <c r="B28" s="42"/>
      <c r="D28" s="53"/>
      <c r="E28" s="62"/>
      <c r="F28" s="53"/>
      <c r="G28" s="62"/>
      <c r="H28" s="54"/>
      <c r="I28" s="60"/>
    </row>
    <row r="29" spans="2:9" ht="12.75">
      <c r="B29" s="46" t="s">
        <v>140</v>
      </c>
      <c r="D29" s="54"/>
      <c r="E29" s="60"/>
      <c r="F29" s="54"/>
      <c r="G29" s="60"/>
      <c r="H29" s="54"/>
      <c r="I29" s="60"/>
    </row>
    <row r="30" spans="2:9" ht="12.75">
      <c r="B30" s="40" t="s">
        <v>64</v>
      </c>
      <c r="D30" s="260">
        <v>7092.7</v>
      </c>
      <c r="E30" s="67">
        <f>D30/D53</f>
        <v>0.02475578241074906</v>
      </c>
      <c r="F30" s="254">
        <v>7293</v>
      </c>
      <c r="G30" s="67">
        <f>F30/F53</f>
        <v>0.02385239186212513</v>
      </c>
      <c r="H30" s="54"/>
      <c r="I30" s="60"/>
    </row>
    <row r="31" spans="2:9" ht="12.75">
      <c r="B31" s="40" t="s">
        <v>48</v>
      </c>
      <c r="D31" s="261">
        <v>5438</v>
      </c>
      <c r="E31" s="68">
        <f>D31/D53</f>
        <v>0.018980352298793603</v>
      </c>
      <c r="F31" s="54">
        <v>5652.8</v>
      </c>
      <c r="G31" s="68">
        <f>F31/F53</f>
        <v>0.018487974868808574</v>
      </c>
      <c r="H31" s="54"/>
      <c r="I31" s="60"/>
    </row>
    <row r="32" spans="2:9" ht="12.75">
      <c r="B32" s="40" t="s">
        <v>49</v>
      </c>
      <c r="D32" s="261">
        <v>6255.6</v>
      </c>
      <c r="E32" s="68">
        <f>D32/D53</f>
        <v>0.021834036748865995</v>
      </c>
      <c r="F32" s="54">
        <v>2715.5</v>
      </c>
      <c r="G32" s="68">
        <f>F32/F53</f>
        <v>0.008881279322857642</v>
      </c>
      <c r="H32" s="54"/>
      <c r="I32" s="60"/>
    </row>
    <row r="33" spans="2:9" ht="12.75">
      <c r="B33" s="40" t="s">
        <v>79</v>
      </c>
      <c r="D33" s="261">
        <v>1444.1</v>
      </c>
      <c r="E33" s="68">
        <f>D33/D53</f>
        <v>0.005040369024400118</v>
      </c>
      <c r="F33" s="54">
        <v>2532.9</v>
      </c>
      <c r="G33" s="68">
        <f>F33/F53</f>
        <v>0.008284070114846666</v>
      </c>
      <c r="H33" s="54"/>
      <c r="I33" s="60"/>
    </row>
    <row r="34" spans="2:9" ht="12.75">
      <c r="B34" s="40" t="s">
        <v>11</v>
      </c>
      <c r="D34" s="262">
        <v>6308.1</v>
      </c>
      <c r="E34" s="92">
        <f>D34/D53</f>
        <v>0.02201727847297167</v>
      </c>
      <c r="F34" s="255">
        <v>6462.7</v>
      </c>
      <c r="G34" s="92">
        <f>F34/F53</f>
        <v>0.021136823376848496</v>
      </c>
      <c r="H34" s="54"/>
      <c r="I34" s="60"/>
    </row>
    <row r="35" spans="2:9" ht="12.75">
      <c r="B35" s="41" t="s">
        <v>4</v>
      </c>
      <c r="D35" s="251">
        <f>SUM(D30:D34)</f>
        <v>26538.5</v>
      </c>
      <c r="E35" s="69">
        <f>D35/D53</f>
        <v>0.09262781895578044</v>
      </c>
      <c r="F35" s="251">
        <f>SUM(F30:F34)</f>
        <v>24656.9</v>
      </c>
      <c r="G35" s="69">
        <f>F35/F53</f>
        <v>0.08064253954548652</v>
      </c>
      <c r="H35" s="163"/>
      <c r="I35" s="162"/>
    </row>
    <row r="36" spans="2:9" ht="12.75">
      <c r="B36" s="42"/>
      <c r="D36" s="53"/>
      <c r="E36" s="62"/>
      <c r="F36" s="53"/>
      <c r="G36" s="62"/>
      <c r="H36" s="54"/>
      <c r="I36" s="60"/>
    </row>
    <row r="37" spans="2:9" ht="12.75">
      <c r="B37" s="46" t="s">
        <v>50</v>
      </c>
      <c r="D37" s="54"/>
      <c r="E37" s="60"/>
      <c r="F37" s="54"/>
      <c r="G37" s="60"/>
      <c r="H37" s="54"/>
      <c r="I37" s="60"/>
    </row>
    <row r="38" spans="2:9" ht="12.75">
      <c r="B38" s="40" t="s">
        <v>51</v>
      </c>
      <c r="D38" s="260">
        <v>26752.6</v>
      </c>
      <c r="E38" s="67">
        <f>D38/D53</f>
        <v>0.09337509615827615</v>
      </c>
      <c r="F38" s="254">
        <v>26951.5</v>
      </c>
      <c r="G38" s="67">
        <f>F38/F53</f>
        <v>0.08814722874976902</v>
      </c>
      <c r="H38" s="54"/>
      <c r="I38" s="60"/>
    </row>
    <row r="39" spans="2:9" ht="12.75">
      <c r="B39" s="40" t="s">
        <v>63</v>
      </c>
      <c r="D39" s="261">
        <v>10604.6</v>
      </c>
      <c r="E39" s="68">
        <f>D39/D53</f>
        <v>0.03701343214192473</v>
      </c>
      <c r="F39" s="54">
        <v>14009.5</v>
      </c>
      <c r="G39" s="68">
        <f>F39/F53</f>
        <v>0.04581929024988921</v>
      </c>
      <c r="H39" s="54"/>
      <c r="I39" s="60"/>
    </row>
    <row r="40" spans="2:9" ht="12.75">
      <c r="B40" s="40" t="s">
        <v>52</v>
      </c>
      <c r="D40" s="261">
        <v>5868.9</v>
      </c>
      <c r="E40" s="68">
        <f>D40/D53</f>
        <v>0.0204843305638819</v>
      </c>
      <c r="F40" s="54">
        <v>5623.5</v>
      </c>
      <c r="G40" s="68">
        <f>F40/F53</f>
        <v>0.018392146666208784</v>
      </c>
      <c r="H40" s="54"/>
      <c r="I40" s="60"/>
    </row>
    <row r="41" spans="2:9" ht="12.75">
      <c r="B41" s="40" t="s">
        <v>53</v>
      </c>
      <c r="D41" s="261">
        <v>22712.8</v>
      </c>
      <c r="E41" s="68">
        <f>D41/D53</f>
        <v>0.07927490726223599</v>
      </c>
      <c r="F41" s="54">
        <v>28493.9</v>
      </c>
      <c r="G41" s="68">
        <f>F41/F53</f>
        <v>0.09319178232280369</v>
      </c>
      <c r="H41" s="54"/>
      <c r="I41" s="60"/>
    </row>
    <row r="42" spans="2:9" ht="12.75">
      <c r="B42" s="40" t="s">
        <v>120</v>
      </c>
      <c r="D42" s="261">
        <v>13732.2</v>
      </c>
      <c r="E42" s="68">
        <f>D42/D53</f>
        <v>0.04792975245264684</v>
      </c>
      <c r="F42" s="54">
        <v>17960.3</v>
      </c>
      <c r="G42" s="68">
        <f>F42/F53</f>
        <v>0.058740725841399416</v>
      </c>
      <c r="H42" s="54"/>
      <c r="I42" s="60"/>
    </row>
    <row r="43" spans="2:9" ht="12.75">
      <c r="B43" s="40" t="s">
        <v>54</v>
      </c>
      <c r="D43" s="261">
        <v>11301.6</v>
      </c>
      <c r="E43" s="68">
        <f>D43/D53</f>
        <v>0.03944618417433722</v>
      </c>
      <c r="F43" s="54">
        <v>11941.4</v>
      </c>
      <c r="G43" s="68">
        <f>F43/F53</f>
        <v>0.039055389028161386</v>
      </c>
      <c r="H43" s="54"/>
      <c r="I43" s="60"/>
    </row>
    <row r="44" spans="2:9" ht="12.75">
      <c r="B44" s="40" t="s">
        <v>72</v>
      </c>
      <c r="D44" s="262">
        <v>3140.7</v>
      </c>
      <c r="E44" s="92">
        <f>D44/D53</f>
        <v>0.010962043483784675</v>
      </c>
      <c r="F44" s="255">
        <v>7022.3</v>
      </c>
      <c r="G44" s="92">
        <f>F44/F53</f>
        <v>0.022967043928890894</v>
      </c>
      <c r="H44" s="54"/>
      <c r="I44" s="60"/>
    </row>
    <row r="45" spans="2:9" ht="12.75">
      <c r="B45" s="41" t="s">
        <v>4</v>
      </c>
      <c r="D45" s="252">
        <f>SUM(D38:D44)</f>
        <v>94113.4</v>
      </c>
      <c r="E45" s="69">
        <f>D45/D53</f>
        <v>0.3284857462370875</v>
      </c>
      <c r="F45" s="252">
        <f>SUM(F38:F44)</f>
        <v>112002.4</v>
      </c>
      <c r="G45" s="69">
        <f>F45/F53</f>
        <v>0.3663136067871224</v>
      </c>
      <c r="H45" s="163"/>
      <c r="I45" s="162"/>
    </row>
    <row r="46" spans="2:9" ht="12.75">
      <c r="B46" s="42"/>
      <c r="D46" s="53"/>
      <c r="E46" s="62"/>
      <c r="F46" s="53"/>
      <c r="G46" s="62"/>
      <c r="H46" s="54"/>
      <c r="I46" s="60"/>
    </row>
    <row r="47" spans="2:9" ht="12.75">
      <c r="B47" s="47" t="s">
        <v>112</v>
      </c>
      <c r="D47" s="225">
        <v>4920</v>
      </c>
      <c r="E47" s="71">
        <f>D47/D53</f>
        <v>0.017172367287617604</v>
      </c>
      <c r="F47" s="225">
        <v>5773</v>
      </c>
      <c r="G47" s="71">
        <f>F47/F53</f>
        <v>0.01888109944056607</v>
      </c>
      <c r="H47" s="163"/>
      <c r="I47" s="162"/>
    </row>
    <row r="48" spans="2:9" ht="12.75">
      <c r="B48" s="45" t="s">
        <v>111</v>
      </c>
      <c r="D48" s="163"/>
      <c r="E48" s="162"/>
      <c r="F48" s="163"/>
      <c r="G48" s="162"/>
      <c r="H48" s="163"/>
      <c r="I48" s="162"/>
    </row>
    <row r="49" spans="2:9" ht="12.75">
      <c r="B49" s="169"/>
      <c r="D49" s="163"/>
      <c r="E49" s="162"/>
      <c r="F49" s="163"/>
      <c r="G49" s="162"/>
      <c r="H49" s="163"/>
      <c r="I49" s="162"/>
    </row>
    <row r="50" spans="2:9" ht="12.75">
      <c r="B50" s="47" t="s">
        <v>126</v>
      </c>
      <c r="D50" s="253">
        <v>2275.2</v>
      </c>
      <c r="E50" s="170"/>
      <c r="F50" s="253">
        <v>247</v>
      </c>
      <c r="G50" s="170"/>
      <c r="H50" s="163"/>
      <c r="I50" s="162"/>
    </row>
    <row r="51" spans="2:9" ht="12.75">
      <c r="B51" s="45" t="s">
        <v>127</v>
      </c>
      <c r="D51" s="251">
        <v>12304.2</v>
      </c>
      <c r="E51" s="69"/>
      <c r="F51" s="251">
        <v>13854</v>
      </c>
      <c r="G51" s="69"/>
      <c r="H51" s="163"/>
      <c r="I51" s="162"/>
    </row>
    <row r="52" spans="2:9" ht="12.75">
      <c r="B52" s="42"/>
      <c r="D52" s="11"/>
      <c r="E52" s="62"/>
      <c r="F52" s="53"/>
      <c r="G52" s="62"/>
      <c r="H52" s="54"/>
      <c r="I52" s="60"/>
    </row>
    <row r="53" spans="2:9" ht="15">
      <c r="B53" s="49" t="s">
        <v>38</v>
      </c>
      <c r="D53" s="225">
        <f>SUM(D47+D45+D35+D27+D21+D14+D8+D6+D50+D51)</f>
        <v>286506.80000000005</v>
      </c>
      <c r="E53" s="71">
        <f>SUM(E47+E45+E35+E27+E21+E14+E8+E6)</f>
        <v>0.9491132496680705</v>
      </c>
      <c r="F53" s="225">
        <f>SUM(F47+F45+F35+F27+F21+F14+F8+F6+F50+F51)</f>
        <v>305755.5</v>
      </c>
      <c r="G53" s="71">
        <f>SUM(G47+G45+G35+G27+G21+G14+G8+G6)</f>
        <v>0.9538814510286815</v>
      </c>
      <c r="H53" s="163"/>
      <c r="I53" s="162"/>
    </row>
    <row r="54" spans="2:9" ht="12.75">
      <c r="B54" s="42"/>
      <c r="D54" s="11"/>
      <c r="E54" s="62"/>
      <c r="F54" s="11"/>
      <c r="G54" s="61"/>
      <c r="H54" s="12"/>
      <c r="I54" s="64"/>
    </row>
    <row r="55" spans="4:9" ht="12.75">
      <c r="D55" s="11"/>
      <c r="E55" s="62"/>
      <c r="F55" s="11"/>
      <c r="G55" s="61"/>
      <c r="H55" s="12"/>
      <c r="I55" s="64"/>
    </row>
    <row r="56" spans="4:9" ht="12.75">
      <c r="D56" s="11"/>
      <c r="E56" s="62"/>
      <c r="F56" s="11"/>
      <c r="G56" s="61"/>
      <c r="H56" s="12"/>
      <c r="I56" s="64"/>
    </row>
    <row r="57" spans="4:9" ht="12.75">
      <c r="D57" s="11"/>
      <c r="E57" s="62"/>
      <c r="F57" s="11"/>
      <c r="G57" s="61"/>
      <c r="H57" s="12"/>
      <c r="I57" s="64"/>
    </row>
    <row r="58" spans="4:9" ht="12.75">
      <c r="D58" s="11"/>
      <c r="E58" s="62"/>
      <c r="F58" s="11"/>
      <c r="G58" s="61"/>
      <c r="H58" s="12"/>
      <c r="I58" s="64"/>
    </row>
    <row r="59" spans="4:9" ht="12.75">
      <c r="D59" s="11"/>
      <c r="E59" s="62"/>
      <c r="F59" s="11"/>
      <c r="G59" s="61"/>
      <c r="H59" s="11"/>
      <c r="I59" s="61"/>
    </row>
    <row r="60" spans="4:9" ht="12.75">
      <c r="D60" s="11"/>
      <c r="E60" s="62"/>
      <c r="F60" s="11"/>
      <c r="G60" s="61"/>
      <c r="I60" s="61"/>
    </row>
    <row r="61" spans="4:9" ht="12.75">
      <c r="D61" s="11"/>
      <c r="E61" s="62"/>
      <c r="F61" s="11"/>
      <c r="G61" s="61"/>
      <c r="I61" s="61"/>
    </row>
    <row r="62" spans="4:9" ht="12.75">
      <c r="D62" s="11"/>
      <c r="E62" s="62"/>
      <c r="F62" s="11"/>
      <c r="G62" s="61"/>
      <c r="I62" s="61"/>
    </row>
    <row r="63" spans="5:9" ht="12.75">
      <c r="E63" s="62"/>
      <c r="F63" s="11"/>
      <c r="G63" s="61"/>
      <c r="I63" s="61"/>
    </row>
    <row r="64" spans="5:9" ht="12.75">
      <c r="E64" s="36"/>
      <c r="G64" s="61"/>
      <c r="I64" s="61"/>
    </row>
    <row r="65" spans="7:9" ht="12.75">
      <c r="G65" s="61"/>
      <c r="I65" s="61"/>
    </row>
    <row r="66" ht="12.75">
      <c r="G66" s="61"/>
    </row>
    <row r="67" ht="12.75">
      <c r="G67" s="61"/>
    </row>
    <row r="68" ht="12.75">
      <c r="G68" s="61"/>
    </row>
    <row r="69" ht="12.75">
      <c r="G69" s="6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fin11</cp:lastModifiedBy>
  <cp:lastPrinted>2014-04-15T10:34:49Z</cp:lastPrinted>
  <dcterms:created xsi:type="dcterms:W3CDTF">2007-11-20T07:12:19Z</dcterms:created>
  <dcterms:modified xsi:type="dcterms:W3CDTF">2014-04-15T10:48:45Z</dcterms:modified>
  <cp:category/>
  <cp:version/>
  <cp:contentType/>
  <cp:contentStatus/>
</cp:coreProperties>
</file>