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7680" activeTab="3"/>
  </bookViews>
  <sheets>
    <sheet name="příjmy" sheetId="1" r:id="rId1"/>
    <sheet name="výdaje" sheetId="2" r:id="rId2"/>
    <sheet name="BR modifikovaný" sheetId="3" r:id="rId3"/>
    <sheet name="aqr.výdaje dle cíl.oblastí" sheetId="4" r:id="rId4"/>
  </sheets>
  <definedNames>
    <definedName name="_xlnm.Print_Titles" localSheetId="2">'BR modifikovaný'!$1:$1</definedName>
  </definedNames>
  <calcPr fullCalcOnLoad="1"/>
</workbook>
</file>

<file path=xl/sharedStrings.xml><?xml version="1.0" encoding="utf-8"?>
<sst xmlns="http://schemas.openxmlformats.org/spreadsheetml/2006/main" count="222" uniqueCount="146">
  <si>
    <t>odvody od FÚ</t>
  </si>
  <si>
    <t>správní poplatky</t>
  </si>
  <si>
    <t>místní poplatky</t>
  </si>
  <si>
    <t>daň hrazená městem sama sobě</t>
  </si>
  <si>
    <t>CELKEM</t>
  </si>
  <si>
    <t>DAŇOVÉ PŘÍJMY :</t>
  </si>
  <si>
    <t>NEDAŇOVÉ PŘÍJMY :</t>
  </si>
  <si>
    <t>ZDROJE PROVOZNÍHO ROZPOČTU CELKEM</t>
  </si>
  <si>
    <t>KAPITÁLOVÉ PŘÍJMY :</t>
  </si>
  <si>
    <t>z prodeje budov</t>
  </si>
  <si>
    <t>z prodeje pozemků</t>
  </si>
  <si>
    <t xml:space="preserve">ostatní </t>
  </si>
  <si>
    <t>ostatní</t>
  </si>
  <si>
    <t>NEINVESTIČNÍ DOTACE :</t>
  </si>
  <si>
    <t>INVESTIČNÍ DOTACE :</t>
  </si>
  <si>
    <t>určené pro jiné subjekty města ( průtokové )</t>
  </si>
  <si>
    <t>ZDROJE CELKEM</t>
  </si>
  <si>
    <t>skutečnost</t>
  </si>
  <si>
    <t xml:space="preserve">AGREGOVANÉ  PŘÍJMY DLE DRUHU </t>
  </si>
  <si>
    <t xml:space="preserve">AGREGOVANÉ  VÝDAJE DLE DRUHU </t>
  </si>
  <si>
    <t>BĚŽNÉ VÝDAJE</t>
  </si>
  <si>
    <t>výdaje na platy a odvody na SP a ZP : MěP</t>
  </si>
  <si>
    <t>odměny ostat. zastupitelům (RM,ZM, výbory,komise )</t>
  </si>
  <si>
    <t>odměny včetně odvodů uvolněným zastupitelům</t>
  </si>
  <si>
    <t>neinvestiční nákupy  - nákup materiálu ( skup. 513)</t>
  </si>
  <si>
    <t>nákup vody,paliv a energie ( skup.515 )</t>
  </si>
  <si>
    <t>nákup služeb a ostatní nákupy ( sk.516+517 )</t>
  </si>
  <si>
    <t>městským příspěvkovým organizacím - na provoz</t>
  </si>
  <si>
    <t>městským o.p.s. - na nájem za městský majetek</t>
  </si>
  <si>
    <t>daň hrazená městem ( sama sobě )</t>
  </si>
  <si>
    <t>KAPITÁLOVÉ VÝDAJE</t>
  </si>
  <si>
    <t>SW + výpočetní technika</t>
  </si>
  <si>
    <t>pořízení budov, staveb</t>
  </si>
  <si>
    <t>nákup pozemků</t>
  </si>
  <si>
    <t>investiční dotace městským organizacím</t>
  </si>
  <si>
    <t>investiční dotace jiným subjektům</t>
  </si>
  <si>
    <t>investiční dotace celkem</t>
  </si>
  <si>
    <t>celkem</t>
  </si>
  <si>
    <t>VÝDAJE CELKEM</t>
  </si>
  <si>
    <t xml:space="preserve">AGREGOVANÉ  VÝDAJE DLE CÍLOVÝCH OBLASTÍ </t>
  </si>
  <si>
    <t>CPDM o.p.s</t>
  </si>
  <si>
    <t>Azylový dům, Dům na půl cesty, Azylové bydlení</t>
  </si>
  <si>
    <t>( investiční + neinvestiční )</t>
  </si>
  <si>
    <t>Školství:</t>
  </si>
  <si>
    <t>Sociální oblast:</t>
  </si>
  <si>
    <t>Sport :</t>
  </si>
  <si>
    <t>PRO SPORT o.p.s.</t>
  </si>
  <si>
    <t>sportovní kluby</t>
  </si>
  <si>
    <t>Kultura :</t>
  </si>
  <si>
    <t xml:space="preserve">Městská knihovna </t>
  </si>
  <si>
    <t>kino</t>
  </si>
  <si>
    <t>Veřejná správa:</t>
  </si>
  <si>
    <t>komunikace</t>
  </si>
  <si>
    <t>veřejné osvětlení</t>
  </si>
  <si>
    <t>životní prostředí ( odpady, zeleň.. )</t>
  </si>
  <si>
    <t>památky</t>
  </si>
  <si>
    <t>pokuty včetně nákladů řízení</t>
  </si>
  <si>
    <t>ostatní převody na účet</t>
  </si>
  <si>
    <t>nájmy městem NEDOTOVANÉ</t>
  </si>
  <si>
    <t>nájmy městem DOTOVANÉ</t>
  </si>
  <si>
    <t>určené pro jiné subjekty ( PRŮTOKOVÉ )</t>
  </si>
  <si>
    <t>určené na pokrytí kapitálových výdajů města</t>
  </si>
  <si>
    <t>%</t>
  </si>
  <si>
    <t>z celk.P</t>
  </si>
  <si>
    <t>příjem z poskytování služeb (rekl.,sponzoři)</t>
  </si>
  <si>
    <t>ZDROJE KAPITÁLOVÉHO ROZPOČTU CELK.</t>
  </si>
  <si>
    <t>vodovody a kanalizace</t>
  </si>
  <si>
    <t>Městské divadlo o.p.s.</t>
  </si>
  <si>
    <t>sociální dávky ( průtokové )</t>
  </si>
  <si>
    <t>neinvestiční dotace :</t>
  </si>
  <si>
    <t>mzdové náklady celkem :</t>
  </si>
  <si>
    <t>z celk.V</t>
  </si>
  <si>
    <t>určené na pokrytí neinv.výdajů města</t>
  </si>
  <si>
    <t>opravy a údržba majetku ( pol. 5171 )</t>
  </si>
  <si>
    <t>stroje, přístroje, zařízení,dopr.prostředky</t>
  </si>
  <si>
    <t>ostatní ( studie,ÚP,upgrade, rezerva)</t>
  </si>
  <si>
    <t>ostatní(útulek,lesy,kriz.řízení,JSDH,pojištění maj.)</t>
  </si>
  <si>
    <t>ostatní ( komunitní plánování..)</t>
  </si>
  <si>
    <t>DPS o.p.s včetně inv.výdajů</t>
  </si>
  <si>
    <t>Městský úřad vč.čerpaných dotací</t>
  </si>
  <si>
    <t>Městská policie - vč.čerpaných dotací</t>
  </si>
  <si>
    <t>Základní školy ( § 3113 )</t>
  </si>
  <si>
    <t>Mateřské školy ( § 3111 )</t>
  </si>
  <si>
    <t>Střední školy ( § 3122 )</t>
  </si>
  <si>
    <t xml:space="preserve">slavnosti </t>
  </si>
  <si>
    <t xml:space="preserve"> - z toho daň hrazená městem</t>
  </si>
  <si>
    <t>Běžné příjmy modifikované</t>
  </si>
  <si>
    <t>Běžné výdaje modifikované</t>
  </si>
  <si>
    <t>BĚŽNÉ PŘÍJMY celkem</t>
  </si>
  <si>
    <t>z modif.</t>
  </si>
  <si>
    <t>výdajů</t>
  </si>
  <si>
    <t>,</t>
  </si>
  <si>
    <t>příjmů</t>
  </si>
  <si>
    <t>Městská policie vč.čerpaných dotací</t>
  </si>
  <si>
    <t>ostatní( útulek,lesy,kriz.řízení,JSDH,pojištění )</t>
  </si>
  <si>
    <t>Azylový dům, Dům na půl cesty, Azyl.bydl.</t>
  </si>
  <si>
    <t>Daňové příjmy</t>
  </si>
  <si>
    <t>Nedaňové příjmy</t>
  </si>
  <si>
    <t>Neinvestiční dotace</t>
  </si>
  <si>
    <t xml:space="preserve">meziroční </t>
  </si>
  <si>
    <t>změna</t>
  </si>
  <si>
    <t>BĚŽNÝ ROZPOČET MODIFIKOVANÝ</t>
  </si>
  <si>
    <t>BĚŽNÉ VÝDAJE celkem</t>
  </si>
  <si>
    <t xml:space="preserve"> - z toho vratky nečerpaných dotací</t>
  </si>
  <si>
    <t>PŘEBYTEK BĚŽNÉHO ROZPOČTU</t>
  </si>
  <si>
    <t>z toho na splátky úvěrů</t>
  </si>
  <si>
    <t>Zdroj/úbytek pro kapitálový rozpočet</t>
  </si>
  <si>
    <t>Školství: ( vč.průtok.dotací )</t>
  </si>
  <si>
    <t xml:space="preserve">DPS o.p.s </t>
  </si>
  <si>
    <t>ostatní ( komunitní plánování, dary...)</t>
  </si>
  <si>
    <t>Městské divadlo o.p.s.( vč.oprav, DHDM )</t>
  </si>
  <si>
    <t>Městská knihovna (vč.průtok.dotací)</t>
  </si>
  <si>
    <t>PŘÍJMY</t>
  </si>
  <si>
    <t>VÝDAJE</t>
  </si>
  <si>
    <t>% modif. příjmů</t>
  </si>
  <si>
    <t>meziroční změna %</t>
  </si>
  <si>
    <t>ostatní (MSHM,volnočas.aktivity..)</t>
  </si>
  <si>
    <t>ostatní ( CR,PR, média,návštěvy,příspěvky.. )</t>
  </si>
  <si>
    <t>vnější vztahy,cest.ruch,vratky dotací … )</t>
  </si>
  <si>
    <t xml:space="preserve">Ostatní ( daně,úroky, odměny ZM,fin.oper. </t>
  </si>
  <si>
    <t>výdaje na platy a odvody na SP a ZP vč. OON : MěÚ ( bez dot. )</t>
  </si>
  <si>
    <t>sport.klubům+kino ( na nájem za městský majetek )</t>
  </si>
  <si>
    <t>neinvestiční dotace "průtokové" - soc.dávky,OŽP,ZŠ,MK …</t>
  </si>
  <si>
    <t>neinvestiční dotace na úhradu vlastních nákladů</t>
  </si>
  <si>
    <t>ostaní běžné výdaje (včetně finanč.vypořádání dotací) :</t>
  </si>
  <si>
    <t>místní poplatky( vč.popl.za komunál.od.)</t>
  </si>
  <si>
    <t xml:space="preserve">památky </t>
  </si>
  <si>
    <t>Sport ( § 34 ):</t>
  </si>
  <si>
    <t>Ostatní (úroky,ZM,fin.operace,daně,... )</t>
  </si>
  <si>
    <t xml:space="preserve"> - z toho účelové průtokové dotace na SD</t>
  </si>
  <si>
    <t>ostatní ( volnočas.aktivity,děts.hřiště,.. )</t>
  </si>
  <si>
    <t>bydlení, komunální služby a územní rozvoj</t>
  </si>
  <si>
    <t>ostatní daně ( daň z převodu, daň z nemovit.,DPH )</t>
  </si>
  <si>
    <t>Sociální oblast( §43 ):</t>
  </si>
  <si>
    <t xml:space="preserve"> - z toho účelové průtokové dotace </t>
  </si>
  <si>
    <t>příjem z vlast.činnosti ( služby,věc.břem.)</t>
  </si>
  <si>
    <t>komunální služby a územní rozvoj</t>
  </si>
  <si>
    <t>vratky nečerpaných dotací</t>
  </si>
  <si>
    <t>daň z příjmů hrazená městem</t>
  </si>
  <si>
    <t>ostatní ( vratky dotací,DPH,úroky,prodeje..)</t>
  </si>
  <si>
    <t xml:space="preserve">ostatní výdaje ( úroky,náhrady,rezervy, fin.vypořádání </t>
  </si>
  <si>
    <t>dotací, sankce,soc.fond… )</t>
  </si>
  <si>
    <t>komunikace- doprava</t>
  </si>
  <si>
    <t>jiným subjektům - sport,kultura,CR,Kom.plán, čl.popl..)</t>
  </si>
  <si>
    <t>městským o.p.s. - na provoz a činnost</t>
  </si>
  <si>
    <t>Kultura a cestovní ruch ( § 33,214 ):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</si>
</sst>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1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6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9" fontId="0" fillId="0" borderId="0" xfId="21" applyAlignment="1">
      <alignment/>
    </xf>
    <xf numFmtId="0" fontId="8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22" xfId="0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7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4" fontId="4" fillId="0" borderId="7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4" xfId="0" applyBorder="1" applyAlignment="1">
      <alignment/>
    </xf>
    <xf numFmtId="166" fontId="0" fillId="0" borderId="0" xfId="21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21" applyNumberFormat="1" applyAlignment="1">
      <alignment/>
    </xf>
    <xf numFmtId="166" fontId="0" fillId="0" borderId="23" xfId="21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22" xfId="21" applyNumberFormat="1" applyBorder="1" applyAlignment="1">
      <alignment/>
    </xf>
    <xf numFmtId="166" fontId="0" fillId="0" borderId="11" xfId="21" applyNumberFormat="1" applyBorder="1" applyAlignment="1">
      <alignment/>
    </xf>
    <xf numFmtId="166" fontId="0" fillId="0" borderId="5" xfId="21" applyNumberFormat="1" applyBorder="1" applyAlignment="1">
      <alignment/>
    </xf>
    <xf numFmtId="166" fontId="0" fillId="0" borderId="6" xfId="21" applyNumberFormat="1" applyBorder="1" applyAlignment="1">
      <alignment/>
    </xf>
    <xf numFmtId="166" fontId="3" fillId="0" borderId="7" xfId="21" applyNumberFormat="1" applyFont="1" applyBorder="1" applyAlignment="1">
      <alignment/>
    </xf>
    <xf numFmtId="166" fontId="0" fillId="0" borderId="6" xfId="21" applyNumberFormat="1" applyFont="1" applyBorder="1" applyAlignment="1">
      <alignment/>
    </xf>
    <xf numFmtId="166" fontId="3" fillId="0" borderId="1" xfId="21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166" fontId="4" fillId="0" borderId="22" xfId="21" applyNumberFormat="1" applyFont="1" applyBorder="1" applyAlignment="1">
      <alignment/>
    </xf>
    <xf numFmtId="166" fontId="7" fillId="0" borderId="0" xfId="0" applyNumberFormat="1" applyFont="1" applyAlignment="1">
      <alignment/>
    </xf>
    <xf numFmtId="166" fontId="7" fillId="0" borderId="0" xfId="21" applyNumberFormat="1" applyFont="1" applyAlignment="1">
      <alignment/>
    </xf>
    <xf numFmtId="164" fontId="7" fillId="0" borderId="5" xfId="0" applyNumberFormat="1" applyFont="1" applyBorder="1" applyAlignment="1">
      <alignment/>
    </xf>
    <xf numFmtId="166" fontId="7" fillId="0" borderId="5" xfId="21" applyNumberFormat="1" applyFont="1" applyBorder="1" applyAlignment="1">
      <alignment/>
    </xf>
    <xf numFmtId="166" fontId="7" fillId="0" borderId="23" xfId="21" applyNumberFormat="1" applyFont="1" applyBorder="1" applyAlignment="1">
      <alignment/>
    </xf>
    <xf numFmtId="166" fontId="7" fillId="0" borderId="5" xfId="0" applyNumberFormat="1" applyFont="1" applyBorder="1" applyAlignment="1">
      <alignment/>
    </xf>
    <xf numFmtId="166" fontId="7" fillId="0" borderId="23" xfId="0" applyNumberFormat="1" applyFont="1" applyBorder="1" applyAlignment="1">
      <alignment/>
    </xf>
    <xf numFmtId="166" fontId="7" fillId="0" borderId="6" xfId="21" applyNumberFormat="1" applyFont="1" applyBorder="1" applyAlignment="1">
      <alignment/>
    </xf>
    <xf numFmtId="166" fontId="7" fillId="0" borderId="0" xfId="21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166" fontId="4" fillId="0" borderId="7" xfId="21" applyNumberFormat="1" applyFont="1" applyBorder="1" applyAlignment="1">
      <alignment/>
    </xf>
    <xf numFmtId="166" fontId="4" fillId="0" borderId="24" xfId="21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6" fontId="4" fillId="0" borderId="1" xfId="21" applyNumberFormat="1" applyFont="1" applyBorder="1" applyAlignment="1">
      <alignment/>
    </xf>
    <xf numFmtId="166" fontId="0" fillId="0" borderId="5" xfId="21" applyNumberFormat="1" applyFont="1" applyBorder="1" applyAlignment="1">
      <alignment/>
    </xf>
    <xf numFmtId="166" fontId="0" fillId="0" borderId="6" xfId="21" applyNumberFormat="1" applyFont="1" applyBorder="1" applyAlignment="1">
      <alignment/>
    </xf>
    <xf numFmtId="166" fontId="0" fillId="0" borderId="24" xfId="21" applyNumberFormat="1" applyBorder="1" applyAlignment="1">
      <alignment/>
    </xf>
    <xf numFmtId="166" fontId="3" fillId="0" borderId="6" xfId="21" applyNumberFormat="1" applyFont="1" applyBorder="1" applyAlignment="1">
      <alignment/>
    </xf>
    <xf numFmtId="166" fontId="0" fillId="0" borderId="7" xfId="21" applyNumberFormat="1" applyBorder="1" applyAlignment="1">
      <alignment/>
    </xf>
    <xf numFmtId="166" fontId="3" fillId="2" borderId="25" xfId="21" applyNumberFormat="1" applyFont="1" applyFill="1" applyBorder="1" applyAlignment="1">
      <alignment/>
    </xf>
    <xf numFmtId="166" fontId="3" fillId="2" borderId="26" xfId="21" applyNumberFormat="1" applyFont="1" applyFill="1" applyBorder="1" applyAlignment="1">
      <alignment/>
    </xf>
    <xf numFmtId="166" fontId="0" fillId="0" borderId="8" xfId="21" applyNumberFormat="1" applyBorder="1" applyAlignment="1">
      <alignment/>
    </xf>
    <xf numFmtId="166" fontId="0" fillId="0" borderId="10" xfId="21" applyNumberFormat="1" applyBorder="1" applyAlignment="1">
      <alignment/>
    </xf>
    <xf numFmtId="166" fontId="0" fillId="0" borderId="10" xfId="21" applyNumberFormat="1" applyFont="1" applyBorder="1" applyAlignment="1">
      <alignment/>
    </xf>
    <xf numFmtId="166" fontId="3" fillId="0" borderId="12" xfId="21" applyNumberFormat="1" applyFont="1" applyBorder="1" applyAlignment="1">
      <alignment/>
    </xf>
    <xf numFmtId="166" fontId="3" fillId="3" borderId="2" xfId="21" applyNumberFormat="1" applyFont="1" applyFill="1" applyBorder="1" applyAlignment="1">
      <alignment/>
    </xf>
    <xf numFmtId="166" fontId="0" fillId="0" borderId="0" xfId="21" applyNumberFormat="1" applyFill="1" applyBorder="1" applyAlignment="1">
      <alignment/>
    </xf>
    <xf numFmtId="166" fontId="0" fillId="0" borderId="9" xfId="21" applyNumberFormat="1" applyBorder="1" applyAlignment="1">
      <alignment/>
    </xf>
    <xf numFmtId="166" fontId="4" fillId="2" borderId="25" xfId="21" applyNumberFormat="1" applyFont="1" applyFill="1" applyBorder="1" applyAlignment="1">
      <alignment/>
    </xf>
    <xf numFmtId="166" fontId="3" fillId="0" borderId="0" xfId="21" applyNumberFormat="1" applyFont="1" applyAlignment="1">
      <alignment/>
    </xf>
    <xf numFmtId="0" fontId="3" fillId="0" borderId="2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7" fillId="0" borderId="6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166" fontId="7" fillId="0" borderId="0" xfId="21" applyNumberFormat="1" applyFont="1" applyFill="1" applyBorder="1" applyAlignment="1">
      <alignment/>
    </xf>
    <xf numFmtId="166" fontId="7" fillId="0" borderId="23" xfId="21" applyNumberFormat="1" applyFont="1" applyFill="1" applyBorder="1" applyAlignment="1">
      <alignment/>
    </xf>
    <xf numFmtId="166" fontId="4" fillId="0" borderId="24" xfId="21" applyNumberFormat="1" applyFont="1" applyFill="1" applyBorder="1" applyAlignment="1">
      <alignment/>
    </xf>
    <xf numFmtId="166" fontId="7" fillId="0" borderId="5" xfId="21" applyNumberFormat="1" applyFont="1" applyFill="1" applyBorder="1" applyAlignment="1">
      <alignment/>
    </xf>
    <xf numFmtId="166" fontId="7" fillId="0" borderId="6" xfId="21" applyNumberFormat="1" applyFont="1" applyFill="1" applyBorder="1" applyAlignment="1">
      <alignment/>
    </xf>
    <xf numFmtId="166" fontId="4" fillId="0" borderId="7" xfId="21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1" xfId="0" applyBorder="1" applyAlignment="1">
      <alignment/>
    </xf>
    <xf numFmtId="166" fontId="4" fillId="0" borderId="7" xfId="21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6" fontId="7" fillId="0" borderId="1" xfId="21" applyNumberFormat="1" applyFont="1" applyBorder="1" applyAlignment="1">
      <alignment/>
    </xf>
    <xf numFmtId="0" fontId="8" fillId="2" borderId="2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8" fillId="2" borderId="2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3" borderId="3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164" fontId="4" fillId="3" borderId="33" xfId="0" applyNumberFormat="1" applyFont="1" applyFill="1" applyBorder="1" applyAlignment="1">
      <alignment/>
    </xf>
    <xf numFmtId="0" fontId="4" fillId="3" borderId="3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0" fillId="2" borderId="34" xfId="0" applyFill="1" applyBorder="1" applyAlignment="1">
      <alignment/>
    </xf>
    <xf numFmtId="0" fontId="0" fillId="2" borderId="0" xfId="0" applyFill="1" applyBorder="1" applyAlignment="1">
      <alignment/>
    </xf>
    <xf numFmtId="0" fontId="1" fillId="0" borderId="35" xfId="0" applyFont="1" applyFill="1" applyBorder="1" applyAlignment="1">
      <alignment/>
    </xf>
    <xf numFmtId="0" fontId="10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8" fillId="0" borderId="3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66" fontId="2" fillId="0" borderId="35" xfId="0" applyNumberFormat="1" applyFont="1" applyBorder="1" applyAlignment="1">
      <alignment wrapText="1"/>
    </xf>
    <xf numFmtId="164" fontId="0" fillId="2" borderId="1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0" fontId="3" fillId="2" borderId="38" xfId="0" applyFont="1" applyFill="1" applyBorder="1" applyAlignment="1">
      <alignment/>
    </xf>
    <xf numFmtId="10" fontId="0" fillId="2" borderId="39" xfId="21" applyNumberFormat="1" applyFont="1" applyFill="1" applyBorder="1" applyAlignment="1">
      <alignment/>
    </xf>
    <xf numFmtId="0" fontId="0" fillId="2" borderId="40" xfId="0" applyFill="1" applyBorder="1" applyAlignment="1">
      <alignment horizontal="center"/>
    </xf>
    <xf numFmtId="0" fontId="4" fillId="2" borderId="41" xfId="0" applyFont="1" applyFill="1" applyBorder="1" applyAlignment="1">
      <alignment/>
    </xf>
    <xf numFmtId="164" fontId="3" fillId="2" borderId="42" xfId="0" applyNumberFormat="1" applyFont="1" applyFill="1" applyBorder="1" applyAlignment="1">
      <alignment/>
    </xf>
    <xf numFmtId="0" fontId="3" fillId="2" borderId="42" xfId="0" applyFont="1" applyFill="1" applyBorder="1" applyAlignment="1">
      <alignment/>
    </xf>
    <xf numFmtId="164" fontId="3" fillId="2" borderId="39" xfId="0" applyNumberFormat="1" applyFont="1" applyFill="1" applyBorder="1" applyAlignment="1">
      <alignment/>
    </xf>
    <xf numFmtId="166" fontId="0" fillId="2" borderId="43" xfId="21" applyNumberFormat="1" applyFont="1" applyFill="1" applyBorder="1" applyAlignment="1">
      <alignment/>
    </xf>
    <xf numFmtId="166" fontId="0" fillId="2" borderId="42" xfId="21" applyNumberFormat="1" applyFont="1" applyFill="1" applyBorder="1" applyAlignment="1">
      <alignment/>
    </xf>
    <xf numFmtId="166" fontId="0" fillId="0" borderId="44" xfId="21" applyNumberFormat="1" applyBorder="1" applyAlignment="1">
      <alignment/>
    </xf>
    <xf numFmtId="164" fontId="11" fillId="0" borderId="5" xfId="20" applyNumberFormat="1" applyFont="1" applyBorder="1">
      <alignment/>
      <protection/>
    </xf>
    <xf numFmtId="166" fontId="4" fillId="3" borderId="3" xfId="21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6" fontId="3" fillId="0" borderId="0" xfId="21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3" fontId="3" fillId="2" borderId="3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64" fontId="3" fillId="0" borderId="5" xfId="0" applyNumberFormat="1" applyFont="1" applyBorder="1" applyAlignment="1">
      <alignment/>
    </xf>
    <xf numFmtId="166" fontId="3" fillId="0" borderId="5" xfId="21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6" fontId="7" fillId="0" borderId="0" xfId="21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6" fontId="3" fillId="0" borderId="0" xfId="21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6" fontId="0" fillId="0" borderId="0" xfId="21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6" fontId="0" fillId="0" borderId="47" xfId="21" applyNumberFormat="1" applyBorder="1" applyAlignment="1">
      <alignment/>
    </xf>
    <xf numFmtId="166" fontId="4" fillId="2" borderId="26" xfId="21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6" fontId="4" fillId="0" borderId="0" xfId="21" applyNumberFormat="1" applyFont="1" applyFill="1" applyBorder="1" applyAlignment="1">
      <alignment/>
    </xf>
    <xf numFmtId="166" fontId="4" fillId="0" borderId="0" xfId="21" applyNumberFormat="1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34" xfId="0" applyBorder="1" applyAlignment="1">
      <alignment/>
    </xf>
    <xf numFmtId="164" fontId="7" fillId="0" borderId="15" xfId="0" applyNumberFormat="1" applyFont="1" applyBorder="1" applyAlignment="1">
      <alignment/>
    </xf>
    <xf numFmtId="0" fontId="7" fillId="0" borderId="34" xfId="0" applyFont="1" applyBorder="1" applyAlignment="1">
      <alignment/>
    </xf>
    <xf numFmtId="166" fontId="7" fillId="0" borderId="16" xfId="21" applyNumberFormat="1" applyFont="1" applyBorder="1" applyAlignment="1">
      <alignment/>
    </xf>
    <xf numFmtId="0" fontId="2" fillId="0" borderId="27" xfId="0" applyFont="1" applyBorder="1" applyAlignment="1">
      <alignment/>
    </xf>
    <xf numFmtId="166" fontId="7" fillId="0" borderId="28" xfId="21" applyNumberFormat="1" applyFont="1" applyBorder="1" applyAlignment="1">
      <alignment/>
    </xf>
    <xf numFmtId="0" fontId="7" fillId="0" borderId="27" xfId="0" applyFont="1" applyBorder="1" applyAlignment="1">
      <alignment/>
    </xf>
    <xf numFmtId="166" fontId="4" fillId="3" borderId="26" xfId="21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29" xfId="0" applyBorder="1" applyAlignment="1">
      <alignment/>
    </xf>
    <xf numFmtId="166" fontId="7" fillId="0" borderId="12" xfId="21" applyNumberFormat="1" applyFont="1" applyBorder="1" applyAlignment="1">
      <alignment/>
    </xf>
    <xf numFmtId="166" fontId="7" fillId="0" borderId="12" xfId="0" applyNumberFormat="1" applyFont="1" applyBorder="1" applyAlignment="1">
      <alignment/>
    </xf>
    <xf numFmtId="166" fontId="7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wrapText="1"/>
    </xf>
    <xf numFmtId="10" fontId="0" fillId="0" borderId="0" xfId="21" applyNumberFormat="1" applyFont="1" applyFill="1" applyBorder="1" applyAlignment="1">
      <alignment/>
    </xf>
    <xf numFmtId="166" fontId="0" fillId="0" borderId="0" xfId="21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0" fillId="2" borderId="31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34" xfId="0" applyFont="1" applyBorder="1" applyAlignment="1">
      <alignment/>
    </xf>
    <xf numFmtId="0" fontId="7" fillId="0" borderId="15" xfId="0" applyFont="1" applyBorder="1" applyAlignment="1">
      <alignment/>
    </xf>
    <xf numFmtId="166" fontId="2" fillId="0" borderId="2" xfId="0" applyNumberFormat="1" applyFont="1" applyBorder="1" applyAlignment="1">
      <alignment wrapText="1"/>
    </xf>
    <xf numFmtId="166" fontId="0" fillId="2" borderId="48" xfId="0" applyNumberFormat="1" applyFont="1" applyFill="1" applyBorder="1" applyAlignment="1">
      <alignment/>
    </xf>
    <xf numFmtId="166" fontId="3" fillId="2" borderId="49" xfId="0" applyNumberFormat="1" applyFont="1" applyFill="1" applyBorder="1" applyAlignment="1">
      <alignment/>
    </xf>
    <xf numFmtId="164" fontId="3" fillId="3" borderId="2" xfId="0" applyNumberFormat="1" applyFont="1" applyFill="1" applyBorder="1" applyAlignment="1">
      <alignment/>
    </xf>
    <xf numFmtId="164" fontId="6" fillId="2" borderId="33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3" fillId="2" borderId="33" xfId="0" applyNumberFormat="1" applyFont="1" applyFill="1" applyBorder="1" applyAlignment="1">
      <alignment/>
    </xf>
    <xf numFmtId="164" fontId="6" fillId="2" borderId="3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3" fillId="0" borderId="21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íjm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C31" sqref="C31"/>
    </sheetView>
  </sheetViews>
  <sheetFormatPr defaultColWidth="9.140625" defaultRowHeight="12.75"/>
  <cols>
    <col min="1" max="1" width="33.00390625" style="0" customWidth="1"/>
    <col min="2" max="2" width="1.7109375" style="0" customWidth="1"/>
    <col min="3" max="3" width="10.00390625" style="0" customWidth="1"/>
    <col min="4" max="4" width="6.421875" style="0" customWidth="1"/>
    <col min="5" max="5" width="10.8515625" style="0" customWidth="1"/>
    <col min="6" max="6" width="8.00390625" style="0" customWidth="1"/>
    <col min="7" max="7" width="9.8515625" style="0" customWidth="1"/>
    <col min="8" max="8" width="6.7109375" style="0" customWidth="1"/>
  </cols>
  <sheetData>
    <row r="1" spans="1:4" ht="18.75" thickBot="1">
      <c r="A1" s="8" t="s">
        <v>18</v>
      </c>
      <c r="B1" s="9"/>
      <c r="C1" s="10"/>
      <c r="D1" s="10"/>
    </row>
    <row r="2" ht="13.5" thickBot="1"/>
    <row r="3" spans="1:8" ht="15.75">
      <c r="A3" s="7"/>
      <c r="B3" s="7"/>
      <c r="C3" s="26">
        <v>2009</v>
      </c>
      <c r="D3" s="27" t="s">
        <v>62</v>
      </c>
      <c r="E3" s="28">
        <v>2010</v>
      </c>
      <c r="F3" s="29" t="s">
        <v>62</v>
      </c>
      <c r="G3" s="218"/>
      <c r="H3" s="218"/>
    </row>
    <row r="4" spans="1:8" ht="13.5" thickBot="1">
      <c r="A4" s="4"/>
      <c r="B4" s="4"/>
      <c r="C4" s="30" t="s">
        <v>17</v>
      </c>
      <c r="D4" s="31" t="s">
        <v>63</v>
      </c>
      <c r="E4" s="32" t="s">
        <v>17</v>
      </c>
      <c r="F4" s="33" t="s">
        <v>63</v>
      </c>
      <c r="G4" s="218"/>
      <c r="H4" s="218"/>
    </row>
    <row r="5" spans="1:8" ht="14.25" customHeight="1" thickBot="1">
      <c r="A5" s="34" t="s">
        <v>5</v>
      </c>
      <c r="B5" s="3"/>
      <c r="C5" s="4"/>
      <c r="D5" s="4"/>
      <c r="E5" s="4"/>
      <c r="F5" s="4"/>
      <c r="G5" s="6"/>
      <c r="H5" s="6"/>
    </row>
    <row r="6" spans="1:8" ht="4.5" customHeight="1">
      <c r="A6" s="35"/>
      <c r="B6" s="4"/>
      <c r="C6" s="4"/>
      <c r="D6" s="4"/>
      <c r="E6" s="4"/>
      <c r="F6" s="4"/>
      <c r="G6" s="6"/>
      <c r="H6" s="6"/>
    </row>
    <row r="7" spans="1:8" ht="12.75">
      <c r="A7" s="36" t="s">
        <v>0</v>
      </c>
      <c r="B7" s="4"/>
      <c r="C7" s="197">
        <v>115674.2</v>
      </c>
      <c r="D7" s="126">
        <f>C7/C52</f>
        <v>0.27547936837567855</v>
      </c>
      <c r="E7" s="18">
        <v>119766.2</v>
      </c>
      <c r="F7" s="86">
        <f>E7/E52</f>
        <v>0.2950477212273683</v>
      </c>
      <c r="G7" s="219"/>
      <c r="H7" s="220"/>
    </row>
    <row r="8" spans="1:8" ht="12.75">
      <c r="A8" s="37" t="s">
        <v>1</v>
      </c>
      <c r="B8" s="4"/>
      <c r="C8" s="12">
        <v>6757.6</v>
      </c>
      <c r="D8" s="85">
        <f>C8/C52</f>
        <v>0.016093298071095243</v>
      </c>
      <c r="E8" s="20">
        <v>6420.7</v>
      </c>
      <c r="F8" s="87">
        <f>E8/E52</f>
        <v>0.015817592139389606</v>
      </c>
      <c r="G8" s="219"/>
      <c r="H8" s="125"/>
    </row>
    <row r="9" spans="1:8" ht="12.75">
      <c r="A9" s="37" t="s">
        <v>125</v>
      </c>
      <c r="B9" s="4"/>
      <c r="C9" s="12">
        <v>17057.9</v>
      </c>
      <c r="D9" s="85">
        <f>C9/C52</f>
        <v>0.0406235748145696</v>
      </c>
      <c r="E9" s="20">
        <v>17321.6</v>
      </c>
      <c r="F9" s="87">
        <f>E9/E52</f>
        <v>0.04267229492137165</v>
      </c>
      <c r="G9" s="219"/>
      <c r="H9" s="125"/>
    </row>
    <row r="10" spans="1:8" ht="12.75">
      <c r="A10" s="37" t="s">
        <v>12</v>
      </c>
      <c r="B10" s="4"/>
      <c r="C10" s="12">
        <v>1468</v>
      </c>
      <c r="D10" s="85">
        <f>C10/C52</f>
        <v>0.0034960580040795278</v>
      </c>
      <c r="E10" s="20">
        <v>1265</v>
      </c>
      <c r="F10" s="87">
        <f>E10/E52</f>
        <v>0.003116366448569136</v>
      </c>
      <c r="G10" s="219"/>
      <c r="H10" s="125"/>
    </row>
    <row r="11" spans="1:8" ht="12.75">
      <c r="A11" s="37" t="s">
        <v>3</v>
      </c>
      <c r="B11" s="4"/>
      <c r="C11" s="16">
        <v>11552.7</v>
      </c>
      <c r="D11" s="196">
        <f>C11/C52</f>
        <v>0.027512880997090983</v>
      </c>
      <c r="E11" s="20">
        <v>21279.6</v>
      </c>
      <c r="F11" s="87">
        <f>E11/E52</f>
        <v>0.05242294978574844</v>
      </c>
      <c r="G11" s="219"/>
      <c r="H11" s="125"/>
    </row>
    <row r="12" spans="1:8" ht="12.75">
      <c r="A12" s="38" t="s">
        <v>4</v>
      </c>
      <c r="B12" s="4"/>
      <c r="C12" s="23">
        <f>SUM(C7:C11)</f>
        <v>152510.40000000002</v>
      </c>
      <c r="D12" s="90">
        <f>C12/C52</f>
        <v>0.36320518026251397</v>
      </c>
      <c r="E12" s="23">
        <f>SUM(E7:E11)</f>
        <v>166053.1</v>
      </c>
      <c r="F12" s="90">
        <f>E12/E52</f>
        <v>0.40907692452244715</v>
      </c>
      <c r="G12" s="221"/>
      <c r="H12" s="222"/>
    </row>
    <row r="13" spans="1:8" ht="13.5" thickBot="1">
      <c r="A13" s="39"/>
      <c r="C13" s="14"/>
      <c r="D13" s="81"/>
      <c r="E13" s="14"/>
      <c r="F13" s="81"/>
      <c r="G13" s="21"/>
      <c r="H13" s="125"/>
    </row>
    <row r="14" spans="1:8" ht="14.25" customHeight="1" thickBot="1">
      <c r="A14" s="34" t="s">
        <v>6</v>
      </c>
      <c r="B14" s="3"/>
      <c r="C14" s="15"/>
      <c r="D14" s="79"/>
      <c r="E14" s="15"/>
      <c r="F14" s="79"/>
      <c r="G14" s="21"/>
      <c r="H14" s="125"/>
    </row>
    <row r="15" spans="1:8" ht="3.75" customHeight="1">
      <c r="A15" s="40"/>
      <c r="B15" s="4"/>
      <c r="C15" s="15"/>
      <c r="D15" s="79"/>
      <c r="E15" s="15"/>
      <c r="F15" s="79"/>
      <c r="G15" s="21"/>
      <c r="H15" s="125"/>
    </row>
    <row r="16" spans="1:8" ht="12.75">
      <c r="A16" s="36" t="s">
        <v>58</v>
      </c>
      <c r="B16" s="4"/>
      <c r="C16" s="11">
        <v>34080.6</v>
      </c>
      <c r="D16" s="86">
        <f>C16/C52</f>
        <v>0.08116332044539015</v>
      </c>
      <c r="E16" s="11">
        <v>39666.4</v>
      </c>
      <c r="F16" s="86">
        <f>E16/E52</f>
        <v>0.09771939770397058</v>
      </c>
      <c r="G16" s="21"/>
      <c r="H16" s="125"/>
    </row>
    <row r="17" spans="1:8" ht="12.75">
      <c r="A17" s="37" t="s">
        <v>59</v>
      </c>
      <c r="B17" s="4"/>
      <c r="C17" s="12">
        <v>6674.8</v>
      </c>
      <c r="D17" s="87">
        <f>C17/C52</f>
        <v>0.015896108968412828</v>
      </c>
      <c r="E17" s="12">
        <v>6635.854</v>
      </c>
      <c r="F17" s="87">
        <f>E17/E52</f>
        <v>0.016347630642848457</v>
      </c>
      <c r="G17" s="21"/>
      <c r="H17" s="125"/>
    </row>
    <row r="18" spans="1:8" ht="12.75">
      <c r="A18" s="37" t="s">
        <v>56</v>
      </c>
      <c r="B18" s="4"/>
      <c r="C18" s="12">
        <v>3768.9</v>
      </c>
      <c r="D18" s="87">
        <f>C18/C52</f>
        <v>0.008975676438402814</v>
      </c>
      <c r="E18" s="12">
        <v>4440.1</v>
      </c>
      <c r="F18" s="89">
        <f>E18/E52</f>
        <v>0.0109383230579382</v>
      </c>
      <c r="G18" s="21"/>
      <c r="H18" s="125"/>
    </row>
    <row r="19" spans="1:8" ht="12.75">
      <c r="A19" s="37" t="s">
        <v>135</v>
      </c>
      <c r="B19" s="4"/>
      <c r="C19" s="12">
        <v>8648.1</v>
      </c>
      <c r="D19" s="87">
        <f>C19/C52</f>
        <v>0.02059554443125352</v>
      </c>
      <c r="E19" s="12">
        <v>7427.4</v>
      </c>
      <c r="F19" s="87">
        <f>E19/E52</f>
        <v>0.018297628585061187</v>
      </c>
      <c r="G19" s="21"/>
      <c r="H19" s="125"/>
    </row>
    <row r="20" spans="1:8" ht="12.75">
      <c r="A20" s="41" t="s">
        <v>139</v>
      </c>
      <c r="B20" s="4"/>
      <c r="C20" s="16">
        <v>2988.5</v>
      </c>
      <c r="D20" s="117">
        <f>C20/C52</f>
        <v>0.007117145330512035</v>
      </c>
      <c r="E20" s="16">
        <v>5422.1</v>
      </c>
      <c r="F20" s="117">
        <f>E20/E52</f>
        <v>0.013357510293112027</v>
      </c>
      <c r="G20" s="21"/>
      <c r="H20" s="125"/>
    </row>
    <row r="21" spans="1:8" ht="12.75">
      <c r="A21" s="38" t="s">
        <v>4</v>
      </c>
      <c r="B21" s="4"/>
      <c r="C21" s="23">
        <f>SUM(C16:C20)</f>
        <v>56160.9</v>
      </c>
      <c r="D21" s="90">
        <f>C21/C52</f>
        <v>0.13374779561397135</v>
      </c>
      <c r="E21" s="23">
        <f>SUM(E16:E20)</f>
        <v>63591.854</v>
      </c>
      <c r="F21" s="90">
        <f>E21/E52</f>
        <v>0.15666049028293044</v>
      </c>
      <c r="G21" s="221"/>
      <c r="H21" s="222"/>
    </row>
    <row r="22" spans="1:8" ht="13.5" thickBot="1">
      <c r="A22" s="39"/>
      <c r="B22" s="4"/>
      <c r="C22" s="14"/>
      <c r="D22" s="81"/>
      <c r="E22" s="14"/>
      <c r="F22" s="81"/>
      <c r="G22" s="21"/>
      <c r="H22" s="125"/>
    </row>
    <row r="23" spans="1:8" ht="15" customHeight="1" thickBot="1">
      <c r="A23" s="34" t="s">
        <v>13</v>
      </c>
      <c r="B23" s="3"/>
      <c r="C23" s="15"/>
      <c r="D23" s="79"/>
      <c r="E23" s="15"/>
      <c r="F23" s="79"/>
      <c r="G23" s="21"/>
      <c r="H23" s="125"/>
    </row>
    <row r="24" spans="1:8" ht="3.75" customHeight="1">
      <c r="A24" s="42"/>
      <c r="B24" s="3"/>
      <c r="C24" s="15"/>
      <c r="D24" s="79"/>
      <c r="E24" s="15"/>
      <c r="F24" s="79"/>
      <c r="G24" s="21"/>
      <c r="H24" s="125"/>
    </row>
    <row r="25" spans="1:8" ht="12.75">
      <c r="A25" s="36" t="s">
        <v>60</v>
      </c>
      <c r="B25" s="4"/>
      <c r="C25" s="17">
        <v>112620.6</v>
      </c>
      <c r="D25" s="120">
        <f>C25/C52</f>
        <v>0.26820718668544885</v>
      </c>
      <c r="E25" s="11">
        <v>115192.2</v>
      </c>
      <c r="F25" s="86">
        <f>E25/E52</f>
        <v>0.28377953139673173</v>
      </c>
      <c r="G25" s="21"/>
      <c r="H25" s="125"/>
    </row>
    <row r="26" spans="1:8" ht="12.75">
      <c r="A26" s="37" t="s">
        <v>72</v>
      </c>
      <c r="B26" s="4"/>
      <c r="C26" s="19">
        <v>44288.4</v>
      </c>
      <c r="D26" s="121">
        <f>C26/C52</f>
        <v>0.10547330743043308</v>
      </c>
      <c r="E26" s="12">
        <v>42999.3</v>
      </c>
      <c r="F26" s="87">
        <f>E26/E52</f>
        <v>0.10593009947190424</v>
      </c>
      <c r="G26" s="21"/>
      <c r="H26" s="125"/>
    </row>
    <row r="27" spans="1:8" ht="12.75">
      <c r="A27" s="37" t="s">
        <v>57</v>
      </c>
      <c r="B27" s="4"/>
      <c r="C27" s="19">
        <v>0</v>
      </c>
      <c r="D27" s="122">
        <f>C27/C52</f>
        <v>0</v>
      </c>
      <c r="E27" s="12">
        <v>0</v>
      </c>
      <c r="F27" s="87">
        <f>E27/E52</f>
        <v>0</v>
      </c>
      <c r="G27" s="21"/>
      <c r="H27" s="125"/>
    </row>
    <row r="28" spans="1:8" ht="12.75">
      <c r="A28" s="38" t="s">
        <v>4</v>
      </c>
      <c r="B28" s="4"/>
      <c r="C28" s="22">
        <f>SUM(C25:C27)</f>
        <v>156909</v>
      </c>
      <c r="D28" s="123">
        <f>C28/C52</f>
        <v>0.3736804941158819</v>
      </c>
      <c r="E28" s="23">
        <f>SUM(E25:E27)</f>
        <v>158191.5</v>
      </c>
      <c r="F28" s="90">
        <f>E28/E52</f>
        <v>0.38970963086863597</v>
      </c>
      <c r="G28" s="221"/>
      <c r="H28" s="222"/>
    </row>
    <row r="29" spans="1:8" ht="13.5" customHeight="1">
      <c r="A29" s="39"/>
      <c r="C29" s="14"/>
      <c r="D29" s="81"/>
      <c r="E29" s="14"/>
      <c r="F29" s="81"/>
      <c r="G29" s="21"/>
      <c r="H29" s="125"/>
    </row>
    <row r="30" spans="1:8" ht="14.25" customHeight="1" thickBot="1">
      <c r="A30" s="39"/>
      <c r="B30" s="4"/>
      <c r="C30" s="14"/>
      <c r="D30" s="81"/>
      <c r="E30" s="14"/>
      <c r="F30" s="81"/>
      <c r="G30" s="21"/>
      <c r="H30" s="125"/>
    </row>
    <row r="31" spans="1:8" ht="15" customHeight="1" thickBot="1">
      <c r="A31" s="47" t="s">
        <v>7</v>
      </c>
      <c r="B31" s="5"/>
      <c r="C31" s="264">
        <f>SUM(C28+C21+C12)</f>
        <v>365580.30000000005</v>
      </c>
      <c r="D31" s="198">
        <f>C31/C52</f>
        <v>0.8706334699923672</v>
      </c>
      <c r="E31" s="264">
        <f>SUM(E28+E21+E12)</f>
        <v>387836.454</v>
      </c>
      <c r="F31" s="124">
        <f>E31/E52</f>
        <v>0.9554470456740136</v>
      </c>
      <c r="G31" s="221"/>
      <c r="H31" s="222"/>
    </row>
    <row r="32" spans="1:8" ht="15" customHeight="1">
      <c r="A32" s="43"/>
      <c r="B32" s="3"/>
      <c r="C32" s="14"/>
      <c r="D32" s="80"/>
      <c r="E32" s="14"/>
      <c r="F32" s="80"/>
      <c r="G32" s="21"/>
      <c r="H32" s="223"/>
    </row>
    <row r="33" spans="1:8" ht="13.5" thickBot="1">
      <c r="A33" s="39"/>
      <c r="C33" s="14"/>
      <c r="D33" s="80"/>
      <c r="E33" s="14"/>
      <c r="F33" s="80"/>
      <c r="G33" s="21"/>
      <c r="H33" s="223"/>
    </row>
    <row r="34" spans="1:8" ht="15" customHeight="1" thickBot="1">
      <c r="A34" s="34" t="s">
        <v>8</v>
      </c>
      <c r="B34" s="3"/>
      <c r="C34" s="15"/>
      <c r="D34" s="83"/>
      <c r="E34" s="15"/>
      <c r="F34" s="83"/>
      <c r="G34" s="21"/>
      <c r="H34" s="223"/>
    </row>
    <row r="35" spans="1:8" ht="5.25" customHeight="1">
      <c r="A35" s="44"/>
      <c r="B35" s="3"/>
      <c r="C35" s="15"/>
      <c r="D35" s="79"/>
      <c r="E35" s="15"/>
      <c r="F35" s="83"/>
      <c r="G35" s="21"/>
      <c r="H35" s="223"/>
    </row>
    <row r="36" spans="1:8" ht="12.75">
      <c r="A36" s="36" t="s">
        <v>9</v>
      </c>
      <c r="B36" s="4"/>
      <c r="C36" s="11">
        <v>4419</v>
      </c>
      <c r="D36" s="86">
        <f>C36/C52</f>
        <v>0.010523896675768005</v>
      </c>
      <c r="E36" s="11">
        <v>5703.1</v>
      </c>
      <c r="F36" s="86">
        <f>E36/E52</f>
        <v>0.01404976244492857</v>
      </c>
      <c r="G36" s="21"/>
      <c r="H36" s="125"/>
    </row>
    <row r="37" spans="1:8" ht="12.75">
      <c r="A37" s="37" t="s">
        <v>10</v>
      </c>
      <c r="B37" s="4"/>
      <c r="C37" s="12">
        <v>46854.8</v>
      </c>
      <c r="D37" s="87">
        <f>C37/C52</f>
        <v>0.11158521700922716</v>
      </c>
      <c r="E37" s="12">
        <v>1375.35</v>
      </c>
      <c r="F37" s="87">
        <f>E37/E52</f>
        <v>0.0033882170711775185</v>
      </c>
      <c r="G37" s="21"/>
      <c r="H37" s="125"/>
    </row>
    <row r="38" spans="1:8" ht="12.75">
      <c r="A38" s="41" t="s">
        <v>11</v>
      </c>
      <c r="B38" s="4"/>
      <c r="C38" s="16">
        <v>1397.2</v>
      </c>
      <c r="D38" s="117">
        <f>C38/C52</f>
        <v>0.0033274470322206514</v>
      </c>
      <c r="E38" s="16">
        <v>274.35</v>
      </c>
      <c r="F38" s="117">
        <f>E38/E52</f>
        <v>0.0006758696720671483</v>
      </c>
      <c r="G38" s="21"/>
      <c r="H38" s="125"/>
    </row>
    <row r="39" spans="1:8" ht="12.75">
      <c r="A39" s="38" t="s">
        <v>4</v>
      </c>
      <c r="B39" s="4"/>
      <c r="C39" s="23">
        <f>SUM(C36:C38)</f>
        <v>52671</v>
      </c>
      <c r="D39" s="90">
        <f>C39/C52</f>
        <v>0.12543656071721582</v>
      </c>
      <c r="E39" s="23">
        <f>SUM(E36:E38)</f>
        <v>7352.800000000001</v>
      </c>
      <c r="F39" s="90">
        <f>E39/E52</f>
        <v>0.01811384918817324</v>
      </c>
      <c r="G39" s="221"/>
      <c r="H39" s="222"/>
    </row>
    <row r="40" spans="1:8" ht="13.5" thickBot="1">
      <c r="A40" s="39"/>
      <c r="B40" s="4"/>
      <c r="C40" s="14"/>
      <c r="D40" s="81"/>
      <c r="E40" s="14"/>
      <c r="F40" s="81"/>
      <c r="G40" s="21"/>
      <c r="H40" s="125"/>
    </row>
    <row r="41" spans="1:8" ht="14.25" customHeight="1" thickBot="1">
      <c r="A41" s="34" t="s">
        <v>14</v>
      </c>
      <c r="B41" s="3"/>
      <c r="C41" s="15"/>
      <c r="D41" s="79"/>
      <c r="E41" s="15"/>
      <c r="F41" s="79"/>
      <c r="G41" s="21"/>
      <c r="H41" s="125"/>
    </row>
    <row r="42" spans="1:8" ht="3.75" customHeight="1">
      <c r="A42" s="42"/>
      <c r="B42" s="5"/>
      <c r="C42" s="15"/>
      <c r="D42" s="79"/>
      <c r="E42" s="15"/>
      <c r="F42" s="79"/>
      <c r="G42" s="21"/>
      <c r="H42" s="125"/>
    </row>
    <row r="43" spans="1:8" ht="12.75">
      <c r="A43" s="36" t="s">
        <v>15</v>
      </c>
      <c r="B43" s="6"/>
      <c r="C43" s="11">
        <v>0</v>
      </c>
      <c r="D43" s="86">
        <f>C43/C52</f>
        <v>0</v>
      </c>
      <c r="E43" s="11">
        <v>0</v>
      </c>
      <c r="F43" s="86">
        <f>E43/E52</f>
        <v>0</v>
      </c>
      <c r="G43" s="21"/>
      <c r="H43" s="125"/>
    </row>
    <row r="44" spans="1:8" ht="12.75">
      <c r="A44" s="52" t="s">
        <v>61</v>
      </c>
      <c r="B44" s="6"/>
      <c r="C44" s="16">
        <v>1650.2</v>
      </c>
      <c r="D44" s="117">
        <f>C44/C52</f>
        <v>0.003929969290416919</v>
      </c>
      <c r="E44" s="16">
        <v>10732.2</v>
      </c>
      <c r="F44" s="117">
        <f>E44/E52</f>
        <v>0.02643910513781319</v>
      </c>
      <c r="G44" s="21"/>
      <c r="H44" s="125"/>
    </row>
    <row r="45" spans="1:8" ht="12.75">
      <c r="A45" s="38" t="s">
        <v>4</v>
      </c>
      <c r="B45" s="6"/>
      <c r="C45" s="23">
        <f>SUM(C43:C44)</f>
        <v>1650.2</v>
      </c>
      <c r="D45" s="90">
        <f>C45/C52</f>
        <v>0.003929969290416919</v>
      </c>
      <c r="E45" s="23">
        <f>SUM(E43:E44)</f>
        <v>10732.2</v>
      </c>
      <c r="F45" s="90">
        <f>E45/E52</f>
        <v>0.02643910513781319</v>
      </c>
      <c r="G45" s="221"/>
      <c r="H45" s="222"/>
    </row>
    <row r="46" spans="1:8" ht="12.75">
      <c r="A46" s="45"/>
      <c r="B46" s="6"/>
      <c r="C46" s="15"/>
      <c r="D46" s="79"/>
      <c r="E46" s="15"/>
      <c r="F46" s="79"/>
      <c r="G46" s="21"/>
      <c r="H46" s="125"/>
    </row>
    <row r="47" spans="1:8" ht="13.5" thickBot="1">
      <c r="A47" s="39"/>
      <c r="B47" s="6"/>
      <c r="C47" s="14"/>
      <c r="D47" s="81"/>
      <c r="E47" s="14"/>
      <c r="F47" s="81"/>
      <c r="G47" s="21"/>
      <c r="H47" s="125"/>
    </row>
    <row r="48" spans="1:8" ht="15" customHeight="1" thickBot="1">
      <c r="A48" s="47" t="s">
        <v>65</v>
      </c>
      <c r="B48" s="5"/>
      <c r="C48" s="264">
        <f>SUM(C45+C39)</f>
        <v>54321.2</v>
      </c>
      <c r="D48" s="124">
        <f>C48/C52</f>
        <v>0.1293665300076327</v>
      </c>
      <c r="E48" s="264">
        <f>SUM(E45+E39)</f>
        <v>18085</v>
      </c>
      <c r="F48" s="124">
        <f>E48/E52</f>
        <v>0.044552954325986424</v>
      </c>
      <c r="G48" s="221"/>
      <c r="H48" s="222"/>
    </row>
    <row r="49" spans="1:8" ht="15" customHeight="1">
      <c r="A49" s="46"/>
      <c r="B49" s="5"/>
      <c r="C49" s="21"/>
      <c r="D49" s="125"/>
      <c r="E49" s="21"/>
      <c r="F49" s="125"/>
      <c r="G49" s="21"/>
      <c r="H49" s="125"/>
    </row>
    <row r="50" spans="1:8" ht="15" customHeight="1">
      <c r="A50" s="46"/>
      <c r="B50" s="5"/>
      <c r="C50" s="21"/>
      <c r="D50" s="125"/>
      <c r="E50" s="21"/>
      <c r="F50" s="125"/>
      <c r="G50" s="21"/>
      <c r="H50" s="125"/>
    </row>
    <row r="51" spans="3:8" ht="13.5" thickBot="1">
      <c r="C51" s="14"/>
      <c r="D51" s="81"/>
      <c r="E51" s="14"/>
      <c r="F51" s="81"/>
      <c r="G51" s="21"/>
      <c r="H51" s="125"/>
    </row>
    <row r="52" spans="1:8" ht="21" customHeight="1" thickBot="1">
      <c r="A52" s="2" t="s">
        <v>16</v>
      </c>
      <c r="B52" s="7"/>
      <c r="C52" s="269">
        <f>SUM(C48+C31)</f>
        <v>419901.50000000006</v>
      </c>
      <c r="D52" s="127">
        <f>SUM(D48+D31)</f>
        <v>1</v>
      </c>
      <c r="E52" s="265">
        <f>SUM(E48+E31)</f>
        <v>405921.454</v>
      </c>
      <c r="F52" s="119">
        <f>SUM(F48+F31)</f>
        <v>1</v>
      </c>
      <c r="G52" s="224"/>
      <c r="H52" s="222"/>
    </row>
    <row r="53" spans="2:8" ht="12.75">
      <c r="B53" s="6"/>
      <c r="C53" s="14"/>
      <c r="D53" s="80"/>
      <c r="E53" s="14"/>
      <c r="F53" s="80"/>
      <c r="G53" s="21"/>
      <c r="H53" s="125"/>
    </row>
    <row r="54" spans="3:8" ht="12.75">
      <c r="C54" s="14"/>
      <c r="D54" s="80"/>
      <c r="E54" s="14"/>
      <c r="F54" s="80"/>
      <c r="G54" s="21"/>
      <c r="H54" s="125"/>
    </row>
    <row r="55" spans="3:8" ht="12.75">
      <c r="C55" s="14"/>
      <c r="D55" s="80"/>
      <c r="E55" s="14"/>
      <c r="F55" s="80"/>
      <c r="G55" s="14"/>
      <c r="H55" s="80"/>
    </row>
    <row r="56" spans="3:8" ht="12.75">
      <c r="C56" s="14"/>
      <c r="D56" s="80"/>
      <c r="E56" s="14"/>
      <c r="F56" s="80"/>
      <c r="G56" s="14"/>
      <c r="H56" s="80"/>
    </row>
    <row r="57" spans="3:8" ht="12.75">
      <c r="C57" s="14"/>
      <c r="D57" s="80"/>
      <c r="E57" s="14"/>
      <c r="F57" s="80"/>
      <c r="G57" s="14"/>
      <c r="H57" s="80"/>
    </row>
    <row r="58" spans="3:8" ht="12.75">
      <c r="C58" s="14"/>
      <c r="D58" s="80"/>
      <c r="E58" s="14"/>
      <c r="F58" s="80"/>
      <c r="G58" s="14"/>
      <c r="H58" s="80"/>
    </row>
    <row r="59" spans="3:7" ht="12.75">
      <c r="C59" s="14"/>
      <c r="D59" s="80"/>
      <c r="E59" s="14"/>
      <c r="F59" s="80"/>
      <c r="G59" s="14"/>
    </row>
    <row r="60" spans="3:7" ht="12.75">
      <c r="C60" s="14"/>
      <c r="D60" s="80"/>
      <c r="E60" s="14"/>
      <c r="F60" s="80"/>
      <c r="G60" s="14"/>
    </row>
    <row r="61" spans="4:6" ht="12.75">
      <c r="D61" s="80"/>
      <c r="F61" s="80"/>
    </row>
    <row r="62" spans="4:6" ht="12.75">
      <c r="D62" s="80"/>
      <c r="F62" s="80"/>
    </row>
    <row r="63" ht="12.75">
      <c r="F63" s="80"/>
    </row>
    <row r="64" ht="12.75">
      <c r="F64" s="80"/>
    </row>
    <row r="65" ht="12.75">
      <c r="F65" s="80"/>
    </row>
    <row r="66" ht="12.75">
      <c r="F66" s="80"/>
    </row>
    <row r="67" ht="12.75">
      <c r="F67" s="80"/>
    </row>
    <row r="68" ht="12.75">
      <c r="F68" s="80"/>
    </row>
    <row r="69" ht="12.75">
      <c r="F69" s="80"/>
    </row>
    <row r="70" ht="12.75">
      <c r="F70" s="80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4">
      <selection activeCell="E34" sqref="E34"/>
    </sheetView>
  </sheetViews>
  <sheetFormatPr defaultColWidth="9.140625" defaultRowHeight="12.75"/>
  <cols>
    <col min="1" max="1" width="43.421875" style="0" customWidth="1"/>
    <col min="2" max="2" width="0.85546875" style="0" customWidth="1"/>
    <col min="3" max="3" width="9.28125" style="0" customWidth="1"/>
    <col min="4" max="4" width="6.7109375" style="0" customWidth="1"/>
    <col min="5" max="5" width="10.140625" style="0" customWidth="1"/>
    <col min="6" max="6" width="6.57421875" style="0" customWidth="1"/>
    <col min="7" max="7" width="8.57421875" style="0" customWidth="1"/>
    <col min="8" max="8" width="6.7109375" style="0" customWidth="1"/>
  </cols>
  <sheetData>
    <row r="1" spans="1:4" ht="18.75" thickBot="1">
      <c r="A1" s="8" t="s">
        <v>19</v>
      </c>
      <c r="B1" s="9"/>
      <c r="C1" s="10"/>
      <c r="D1" s="10"/>
    </row>
    <row r="2" ht="13.5" thickBot="1"/>
    <row r="3" spans="1:8" ht="15.75">
      <c r="A3" s="7"/>
      <c r="B3" s="7"/>
      <c r="C3" s="26">
        <v>2009</v>
      </c>
      <c r="D3" s="27" t="s">
        <v>62</v>
      </c>
      <c r="E3" s="28">
        <v>2010</v>
      </c>
      <c r="F3" s="216" t="s">
        <v>62</v>
      </c>
      <c r="G3" s="218"/>
      <c r="H3" s="218"/>
    </row>
    <row r="4" spans="1:8" ht="13.5" thickBot="1">
      <c r="A4" s="4"/>
      <c r="B4" s="4"/>
      <c r="C4" s="30" t="s">
        <v>17</v>
      </c>
      <c r="D4" s="31" t="s">
        <v>71</v>
      </c>
      <c r="E4" s="32" t="s">
        <v>17</v>
      </c>
      <c r="F4" s="217" t="s">
        <v>71</v>
      </c>
      <c r="G4" s="218"/>
      <c r="H4" s="218"/>
    </row>
    <row r="5" spans="1:8" ht="15.75" thickBot="1">
      <c r="A5" s="62" t="s">
        <v>20</v>
      </c>
      <c r="B5" s="3"/>
      <c r="C5" s="56"/>
      <c r="D5" s="56"/>
      <c r="E5" s="56"/>
      <c r="F5" s="56"/>
      <c r="G5" s="225"/>
      <c r="H5" s="225"/>
    </row>
    <row r="6" spans="1:8" ht="12.75">
      <c r="A6" s="50"/>
      <c r="B6" s="4"/>
      <c r="C6" s="65"/>
      <c r="D6" s="65"/>
      <c r="E6" s="56"/>
      <c r="F6" s="56"/>
      <c r="G6" s="225"/>
      <c r="H6" s="225"/>
    </row>
    <row r="7" spans="1:8" ht="12.75">
      <c r="A7" s="51" t="s">
        <v>120</v>
      </c>
      <c r="B7" s="4"/>
      <c r="C7" s="24">
        <v>48967.2</v>
      </c>
      <c r="D7" s="113">
        <f>C7/C57</f>
        <v>0.12115612863127313</v>
      </c>
      <c r="E7" s="24">
        <v>49630.7</v>
      </c>
      <c r="F7" s="113">
        <f>E7/E57</f>
        <v>0.12201091007497455</v>
      </c>
      <c r="G7" s="226"/>
      <c r="H7" s="227"/>
    </row>
    <row r="8" spans="1:8" ht="12.75">
      <c r="A8" s="37" t="s">
        <v>21</v>
      </c>
      <c r="B8" s="4"/>
      <c r="C8" s="25">
        <v>9943.2</v>
      </c>
      <c r="D8" s="114">
        <f>C8/C57</f>
        <v>0.024601766451961216</v>
      </c>
      <c r="E8" s="25">
        <v>9917.4</v>
      </c>
      <c r="F8" s="114">
        <f>E8/E57</f>
        <v>0.024380695810809695</v>
      </c>
      <c r="G8" s="226"/>
      <c r="H8" s="227"/>
    </row>
    <row r="9" spans="1:8" ht="12.75">
      <c r="A9" s="37" t="s">
        <v>23</v>
      </c>
      <c r="B9" s="4"/>
      <c r="C9" s="25">
        <v>1621</v>
      </c>
      <c r="D9" s="114">
        <f>C9/C57</f>
        <v>0.004010727272772259</v>
      </c>
      <c r="E9" s="25">
        <v>1962.5</v>
      </c>
      <c r="F9" s="87">
        <f>E9/E57</f>
        <v>0.004824562438614357</v>
      </c>
      <c r="G9" s="226"/>
      <c r="H9" s="125"/>
    </row>
    <row r="10" spans="1:8" ht="12.75">
      <c r="A10" s="37" t="s">
        <v>22</v>
      </c>
      <c r="B10" s="4"/>
      <c r="C10" s="25">
        <v>431.4</v>
      </c>
      <c r="D10" s="114">
        <f>C10/C57</f>
        <v>0.0010673829398358745</v>
      </c>
      <c r="E10" s="25">
        <v>399.8</v>
      </c>
      <c r="F10" s="87">
        <f>E10/E57</f>
        <v>0.0009828586308066344</v>
      </c>
      <c r="G10" s="226"/>
      <c r="H10" s="125"/>
    </row>
    <row r="11" spans="1:8" ht="12.75">
      <c r="A11" s="205" t="s">
        <v>70</v>
      </c>
      <c r="B11" s="4"/>
      <c r="C11" s="23">
        <f>SUM(C7:C10)</f>
        <v>60962.799999999996</v>
      </c>
      <c r="D11" s="90">
        <f>C11/C57</f>
        <v>0.15083600529584248</v>
      </c>
      <c r="E11" s="23">
        <f>SUM(E7:E10)</f>
        <v>61910.4</v>
      </c>
      <c r="F11" s="90">
        <f>E11/E57</f>
        <v>0.15219902695520524</v>
      </c>
      <c r="G11" s="228"/>
      <c r="H11" s="222"/>
    </row>
    <row r="12" spans="1:8" ht="4.5" customHeight="1">
      <c r="A12" s="52"/>
      <c r="B12" s="4"/>
      <c r="C12" s="11"/>
      <c r="D12" s="86"/>
      <c r="E12" s="11"/>
      <c r="F12" s="86"/>
      <c r="G12" s="214"/>
      <c r="H12" s="125"/>
    </row>
    <row r="13" spans="1:8" ht="12.75" customHeight="1">
      <c r="A13" s="52"/>
      <c r="B13" s="4"/>
      <c r="C13" s="12"/>
      <c r="D13" s="87"/>
      <c r="E13" s="12"/>
      <c r="F13" s="87"/>
      <c r="G13" s="214"/>
      <c r="H13" s="125"/>
    </row>
    <row r="14" spans="1:8" ht="12.75">
      <c r="A14" s="37" t="s">
        <v>24</v>
      </c>
      <c r="B14" s="4"/>
      <c r="C14" s="12">
        <v>4526.6</v>
      </c>
      <c r="D14" s="87">
        <f>C14/C57</f>
        <v>0.011199850754429926</v>
      </c>
      <c r="E14" s="12">
        <v>6080</v>
      </c>
      <c r="F14" s="87">
        <f>E14/E57</f>
        <v>0.014946924650586136</v>
      </c>
      <c r="G14" s="214"/>
      <c r="H14" s="125"/>
    </row>
    <row r="15" spans="1:8" ht="4.5" customHeight="1">
      <c r="A15" s="37"/>
      <c r="B15" s="4"/>
      <c r="C15" s="12"/>
      <c r="D15" s="87"/>
      <c r="E15" s="12"/>
      <c r="F15" s="87"/>
      <c r="G15" s="214"/>
      <c r="H15" s="125"/>
    </row>
    <row r="16" spans="1:8" ht="12.75">
      <c r="A16" s="37" t="s">
        <v>25</v>
      </c>
      <c r="B16" s="4"/>
      <c r="C16" s="12">
        <v>7481.5</v>
      </c>
      <c r="D16" s="87">
        <f>C16/C57</f>
        <v>0.018510953788553768</v>
      </c>
      <c r="E16" s="12">
        <v>8946.7</v>
      </c>
      <c r="F16" s="89">
        <f>E16/E57</f>
        <v>0.021994350455822202</v>
      </c>
      <c r="G16" s="214"/>
      <c r="H16" s="125"/>
    </row>
    <row r="17" spans="1:8" ht="5.25" customHeight="1">
      <c r="A17" s="37"/>
      <c r="B17" s="4"/>
      <c r="C17" s="12"/>
      <c r="D17" s="87"/>
      <c r="E17" s="12"/>
      <c r="F17" s="87"/>
      <c r="G17" s="214"/>
      <c r="H17" s="125"/>
    </row>
    <row r="18" spans="1:8" ht="12.75">
      <c r="A18" s="37" t="s">
        <v>26</v>
      </c>
      <c r="B18" s="4"/>
      <c r="C18" s="12">
        <v>52880.8</v>
      </c>
      <c r="D18" s="87">
        <f>C18/C57</f>
        <v>0.13083927622826358</v>
      </c>
      <c r="E18" s="12">
        <v>49024.4</v>
      </c>
      <c r="F18" s="87">
        <f>E18/E57</f>
        <v>0.12052039684871628</v>
      </c>
      <c r="G18" s="214"/>
      <c r="H18" s="125"/>
    </row>
    <row r="19" spans="1:8" ht="14.25" customHeight="1">
      <c r="A19" s="37" t="s">
        <v>73</v>
      </c>
      <c r="B19" s="4"/>
      <c r="C19" s="12">
        <v>17473.4</v>
      </c>
      <c r="D19" s="87">
        <f>C19/C57</f>
        <v>0.04323321525481727</v>
      </c>
      <c r="E19" s="12">
        <v>18610.6</v>
      </c>
      <c r="F19" s="87">
        <f>E19/E57</f>
        <v>0.04575184801022999</v>
      </c>
      <c r="G19" s="214"/>
      <c r="H19" s="125"/>
    </row>
    <row r="20" spans="1:8" ht="3.75" customHeight="1">
      <c r="A20" s="37"/>
      <c r="B20" s="4"/>
      <c r="C20" s="12"/>
      <c r="D20" s="87"/>
      <c r="E20" s="12"/>
      <c r="F20" s="87"/>
      <c r="G20" s="214"/>
      <c r="H20" s="125"/>
    </row>
    <row r="21" spans="1:8" ht="12" customHeight="1">
      <c r="A21" s="37" t="s">
        <v>29</v>
      </c>
      <c r="B21" s="4"/>
      <c r="C21" s="12">
        <v>11552.7</v>
      </c>
      <c r="D21" s="87">
        <f>C21/C57</f>
        <v>0.028584040076592276</v>
      </c>
      <c r="E21" s="12">
        <v>21279.6</v>
      </c>
      <c r="F21" s="87">
        <f>E21/E57</f>
        <v>0.05231325292674551</v>
      </c>
      <c r="G21" s="214"/>
      <c r="H21" s="125"/>
    </row>
    <row r="22" spans="1:8" ht="3.75" customHeight="1">
      <c r="A22" s="37"/>
      <c r="B22" s="4"/>
      <c r="C22" s="12"/>
      <c r="D22" s="87"/>
      <c r="E22" s="12"/>
      <c r="F22" s="87"/>
      <c r="G22" s="214"/>
      <c r="H22" s="125"/>
    </row>
    <row r="23" spans="1:8" ht="12.75" customHeight="1">
      <c r="A23" s="37" t="s">
        <v>132</v>
      </c>
      <c r="B23" s="4"/>
      <c r="C23" s="12">
        <v>1273.1</v>
      </c>
      <c r="D23" s="87">
        <f>C23/C57</f>
        <v>0.0031499425607442086</v>
      </c>
      <c r="E23" s="12">
        <v>4690.7</v>
      </c>
      <c r="F23" s="89">
        <f>E23/E57</f>
        <v>0.011531503200411904</v>
      </c>
      <c r="G23" s="214"/>
      <c r="H23" s="125"/>
    </row>
    <row r="24" spans="1:8" ht="5.25" customHeight="1">
      <c r="A24" s="37"/>
      <c r="B24" s="4"/>
      <c r="C24" s="12"/>
      <c r="D24" s="87"/>
      <c r="E24" s="12"/>
      <c r="F24" s="87"/>
      <c r="G24" s="214"/>
      <c r="H24" s="125"/>
    </row>
    <row r="25" spans="1:8" ht="12.75">
      <c r="A25" s="37" t="s">
        <v>140</v>
      </c>
      <c r="B25" s="4"/>
      <c r="C25" s="12">
        <v>3692.6</v>
      </c>
      <c r="D25" s="87">
        <f>C25/C57</f>
        <v>0.009136342706624827</v>
      </c>
      <c r="E25" s="12">
        <v>4099.9</v>
      </c>
      <c r="F25" s="87">
        <f>E25/E57</f>
        <v>0.010079094798509554</v>
      </c>
      <c r="G25" s="214"/>
      <c r="H25" s="125"/>
    </row>
    <row r="26" spans="1:8" ht="12.75">
      <c r="A26" s="37" t="s">
        <v>141</v>
      </c>
      <c r="B26" s="4"/>
      <c r="C26" s="12"/>
      <c r="D26" s="87"/>
      <c r="E26" s="12"/>
      <c r="F26" s="87"/>
      <c r="G26" s="214"/>
      <c r="H26" s="125"/>
    </row>
    <row r="27" spans="1:8" ht="4.5" customHeight="1">
      <c r="A27" s="52"/>
      <c r="B27" s="4"/>
      <c r="C27" s="16"/>
      <c r="D27" s="117"/>
      <c r="E27" s="16"/>
      <c r="F27" s="117"/>
      <c r="G27" s="214"/>
      <c r="H27" s="125"/>
    </row>
    <row r="28" spans="1:8" ht="12.75">
      <c r="A28" s="204" t="s">
        <v>69</v>
      </c>
      <c r="B28" s="4"/>
      <c r="C28" s="11"/>
      <c r="D28" s="82"/>
      <c r="E28" s="11"/>
      <c r="F28" s="126"/>
      <c r="G28" s="214"/>
      <c r="H28" s="125"/>
    </row>
    <row r="29" spans="1:8" ht="12.75">
      <c r="A29" s="37" t="s">
        <v>27</v>
      </c>
      <c r="B29" s="4"/>
      <c r="C29" s="12">
        <v>30522.9</v>
      </c>
      <c r="D29" s="79">
        <f>C29/C57</f>
        <v>0.07552068320425687</v>
      </c>
      <c r="E29" s="25">
        <v>29578</v>
      </c>
      <c r="F29" s="85">
        <f>E29/E57</f>
        <v>0.07271383837418367</v>
      </c>
      <c r="G29" s="226"/>
      <c r="H29" s="125"/>
    </row>
    <row r="30" spans="1:8" ht="12.75">
      <c r="A30" s="37" t="s">
        <v>144</v>
      </c>
      <c r="B30" s="4"/>
      <c r="C30" s="12">
        <v>23959.5</v>
      </c>
      <c r="D30" s="79">
        <f>C30/C57</f>
        <v>0.05928132022947991</v>
      </c>
      <c r="E30" s="25">
        <v>21990.92</v>
      </c>
      <c r="F30" s="85">
        <f>E30/E57</f>
        <v>0.05406194477583349</v>
      </c>
      <c r="G30" s="226"/>
      <c r="H30" s="125"/>
    </row>
    <row r="31" spans="1:8" ht="12.75">
      <c r="A31" s="37" t="s">
        <v>28</v>
      </c>
      <c r="B31" s="4"/>
      <c r="C31" s="12">
        <v>4748</v>
      </c>
      <c r="D31" s="79">
        <f>C31/C57</f>
        <v>0.011747645336904804</v>
      </c>
      <c r="E31" s="25">
        <v>4668.82</v>
      </c>
      <c r="F31" s="85">
        <f>E31/E57</f>
        <v>0.011477713938675914</v>
      </c>
      <c r="G31" s="226"/>
      <c r="H31" s="125"/>
    </row>
    <row r="32" spans="1:8" ht="12.75">
      <c r="A32" s="37" t="s">
        <v>143</v>
      </c>
      <c r="B32" s="4"/>
      <c r="C32" s="12">
        <v>9874.7</v>
      </c>
      <c r="D32" s="79">
        <f>C32/C57</f>
        <v>0.024432281678250605</v>
      </c>
      <c r="E32" s="25">
        <v>10178.3</v>
      </c>
      <c r="F32" s="85">
        <f>E32/E57</f>
        <v>0.02502208604787185</v>
      </c>
      <c r="G32" s="226"/>
      <c r="H32" s="125"/>
    </row>
    <row r="33" spans="1:8" ht="12.75">
      <c r="A33" s="37" t="s">
        <v>121</v>
      </c>
      <c r="B33" s="4"/>
      <c r="C33" s="12">
        <v>4384.1</v>
      </c>
      <c r="D33" s="79">
        <f>C33/C57</f>
        <v>0.010847272940506393</v>
      </c>
      <c r="E33" s="25">
        <v>5120.36</v>
      </c>
      <c r="F33" s="85">
        <f>E33/E57</f>
        <v>0.012587768931558423</v>
      </c>
      <c r="G33" s="226"/>
      <c r="H33" s="125"/>
    </row>
    <row r="34" spans="1:8" ht="12.75">
      <c r="A34" s="37" t="s">
        <v>122</v>
      </c>
      <c r="B34" s="4"/>
      <c r="C34" s="12">
        <v>110549.8</v>
      </c>
      <c r="D34" s="79">
        <f>C34/C57</f>
        <v>0.2735256618504125</v>
      </c>
      <c r="E34" s="25">
        <v>112735.3</v>
      </c>
      <c r="F34" s="85">
        <f>E34/E57</f>
        <v>0.27714572936862225</v>
      </c>
      <c r="G34" s="226"/>
      <c r="H34" s="125"/>
    </row>
    <row r="35" spans="1:8" ht="12.75">
      <c r="A35" s="37" t="s">
        <v>123</v>
      </c>
      <c r="B35" s="4"/>
      <c r="C35" s="12">
        <v>8557.1</v>
      </c>
      <c r="D35" s="79">
        <f>C35/C57</f>
        <v>0.021172235870351327</v>
      </c>
      <c r="E35" s="25">
        <v>6477.2</v>
      </c>
      <c r="F35" s="85">
        <f>E35/E57</f>
        <v>0.01592339150440403</v>
      </c>
      <c r="G35" s="226"/>
      <c r="H35" s="125"/>
    </row>
    <row r="36" spans="1:8" ht="3" customHeight="1">
      <c r="A36" s="53"/>
      <c r="B36" s="60"/>
      <c r="C36" s="13"/>
      <c r="D36" s="84"/>
      <c r="E36" s="266"/>
      <c r="F36" s="230"/>
      <c r="G36" s="214"/>
      <c r="H36" s="125"/>
    </row>
    <row r="37" spans="1:8" ht="12.75">
      <c r="A37" s="203" t="s">
        <v>124</v>
      </c>
      <c r="B37" s="4"/>
      <c r="C37" s="16">
        <v>3318.4</v>
      </c>
      <c r="D37" s="115">
        <f>C37/C57</f>
        <v>0.008210485738412994</v>
      </c>
      <c r="E37" s="267">
        <v>2080.5</v>
      </c>
      <c r="F37" s="196">
        <f>E37/E57</f>
        <v>0.005114650778872443</v>
      </c>
      <c r="G37" s="214"/>
      <c r="H37" s="125"/>
    </row>
    <row r="38" spans="1:8" ht="2.25" customHeight="1">
      <c r="A38" s="57"/>
      <c r="B38" s="4"/>
      <c r="C38" s="16"/>
      <c r="D38" s="115"/>
      <c r="E38" s="267"/>
      <c r="F38" s="196"/>
      <c r="G38" s="214"/>
      <c r="H38" s="125"/>
    </row>
    <row r="39" spans="1:8" ht="15.75">
      <c r="A39" s="63" t="s">
        <v>4</v>
      </c>
      <c r="B39" s="4"/>
      <c r="C39" s="23">
        <f>SUM(C37+C35+C34+C33+C31+C30+C29+C25+C23+C21+C19+C18+C16+C14+C11+C32)</f>
        <v>355758</v>
      </c>
      <c r="D39" s="90">
        <f>C39/C57</f>
        <v>0.8802272135144438</v>
      </c>
      <c r="E39" s="96">
        <f>SUM(E37+E35+E34+E33+E31+E30+E29+E25+E23+E21+E19+E18+E16+E14+E11+E32)</f>
        <v>367471.7</v>
      </c>
      <c r="F39" s="90">
        <f>E39/E57</f>
        <v>0.9033835215662489</v>
      </c>
      <c r="G39" s="228"/>
      <c r="H39" s="222"/>
    </row>
    <row r="40" spans="1:8" ht="13.5" thickBot="1">
      <c r="A40" s="54"/>
      <c r="C40" s="14"/>
      <c r="D40" s="81"/>
      <c r="E40" s="66"/>
      <c r="F40" s="81"/>
      <c r="G40" s="21"/>
      <c r="H40" s="125"/>
    </row>
    <row r="41" spans="1:8" ht="13.5" thickBot="1">
      <c r="A41" s="49" t="s">
        <v>30</v>
      </c>
      <c r="B41" s="3"/>
      <c r="C41" s="15"/>
      <c r="D41" s="79"/>
      <c r="E41" s="15"/>
      <c r="F41" s="79"/>
      <c r="G41" s="21"/>
      <c r="H41" s="125"/>
    </row>
    <row r="42" spans="1:8" ht="12.75">
      <c r="A42" s="55"/>
      <c r="B42" s="4"/>
      <c r="C42" s="15"/>
      <c r="D42" s="79"/>
      <c r="E42" s="15"/>
      <c r="F42" s="79"/>
      <c r="G42" s="21"/>
      <c r="H42" s="125"/>
    </row>
    <row r="43" spans="1:8" ht="12.75">
      <c r="A43" s="36" t="s">
        <v>31</v>
      </c>
      <c r="B43" s="4"/>
      <c r="C43" s="11">
        <v>1040.2</v>
      </c>
      <c r="D43" s="86">
        <f>C43/C57</f>
        <v>0.0025736943301281332</v>
      </c>
      <c r="E43" s="11">
        <v>230.35</v>
      </c>
      <c r="F43" s="86">
        <f>E43/E57</f>
        <v>0.0005662868574444928</v>
      </c>
      <c r="G43" s="21"/>
      <c r="H43" s="125"/>
    </row>
    <row r="44" spans="1:8" ht="12.75">
      <c r="A44" s="37" t="s">
        <v>32</v>
      </c>
      <c r="B44" s="4"/>
      <c r="C44" s="12">
        <v>41499.8</v>
      </c>
      <c r="D44" s="87">
        <f>C44/C57</f>
        <v>0.10268006148957076</v>
      </c>
      <c r="E44" s="12">
        <v>36041.1</v>
      </c>
      <c r="F44" s="87">
        <f>E44/E57</f>
        <v>0.08860256678030262</v>
      </c>
      <c r="G44" s="21"/>
      <c r="H44" s="125"/>
    </row>
    <row r="45" spans="1:8" ht="12.75">
      <c r="A45" s="37" t="s">
        <v>33</v>
      </c>
      <c r="B45" s="4"/>
      <c r="C45" s="12">
        <v>48.3</v>
      </c>
      <c r="D45" s="87">
        <f>C45/C57</f>
        <v>0.00011950532219302905</v>
      </c>
      <c r="E45" s="12">
        <v>201</v>
      </c>
      <c r="F45" s="87">
        <f>E45/E57</f>
        <v>0.0004941335287447061</v>
      </c>
      <c r="G45" s="21"/>
      <c r="H45" s="125"/>
    </row>
    <row r="46" spans="1:8" ht="12.75">
      <c r="A46" s="37" t="s">
        <v>74</v>
      </c>
      <c r="B46" s="4"/>
      <c r="C46" s="12">
        <v>2602.1</v>
      </c>
      <c r="D46" s="87">
        <f>C46/C57</f>
        <v>0.006438194593757368</v>
      </c>
      <c r="E46" s="12">
        <v>1490.24</v>
      </c>
      <c r="F46" s="87">
        <f>E46/E57</f>
        <v>0.0036635698998831387</v>
      </c>
      <c r="G46" s="21"/>
      <c r="H46" s="125"/>
    </row>
    <row r="47" spans="1:8" ht="12.75">
      <c r="A47" s="37" t="s">
        <v>75</v>
      </c>
      <c r="B47" s="4"/>
      <c r="C47" s="12">
        <v>2411.7</v>
      </c>
      <c r="D47" s="87">
        <f>C47/C57</f>
        <v>0.0059671011497500655</v>
      </c>
      <c r="E47" s="12">
        <v>1303.25</v>
      </c>
      <c r="F47" s="87">
        <f>E47/E57</f>
        <v>0.003203878215604668</v>
      </c>
      <c r="G47" s="21"/>
      <c r="H47" s="125"/>
    </row>
    <row r="48" spans="1:8" ht="12.75">
      <c r="A48" s="202" t="s">
        <v>37</v>
      </c>
      <c r="B48" s="4"/>
      <c r="C48" s="64">
        <f>SUM(C43:C47)</f>
        <v>47602.1</v>
      </c>
      <c r="D48" s="116">
        <f>C48/C57</f>
        <v>0.11777855688539934</v>
      </c>
      <c r="E48" s="64">
        <f>SUM(E43:E47)</f>
        <v>39265.939999999995</v>
      </c>
      <c r="F48" s="116">
        <f>E48/E57</f>
        <v>0.09653043528197962</v>
      </c>
      <c r="G48" s="221"/>
      <c r="H48" s="222"/>
    </row>
    <row r="49" spans="1:8" ht="4.5" customHeight="1">
      <c r="A49" s="37"/>
      <c r="B49" s="4"/>
      <c r="C49" s="12"/>
      <c r="D49" s="87"/>
      <c r="E49" s="12"/>
      <c r="F49" s="87"/>
      <c r="G49" s="21"/>
      <c r="H49" s="125"/>
    </row>
    <row r="50" spans="1:8" ht="12.75">
      <c r="A50" s="37" t="s">
        <v>34</v>
      </c>
      <c r="B50" s="4"/>
      <c r="C50" s="12">
        <v>806</v>
      </c>
      <c r="D50" s="87">
        <f>C50/C57</f>
        <v>0.0019942296001569655</v>
      </c>
      <c r="E50" s="12">
        <v>0</v>
      </c>
      <c r="F50" s="87">
        <f>E50/E57</f>
        <v>0</v>
      </c>
      <c r="G50" s="21"/>
      <c r="H50" s="125"/>
    </row>
    <row r="51" spans="1:8" ht="12.75">
      <c r="A51" s="37" t="s">
        <v>35</v>
      </c>
      <c r="B51" s="4"/>
      <c r="C51" s="12">
        <v>0</v>
      </c>
      <c r="D51" s="87">
        <f>C51/C57</f>
        <v>0</v>
      </c>
      <c r="E51" s="12">
        <v>35</v>
      </c>
      <c r="F51" s="87">
        <f>E51/E57</f>
        <v>8.604315177146623E-05</v>
      </c>
      <c r="G51" s="21"/>
      <c r="H51" s="125"/>
    </row>
    <row r="52" spans="1:8" ht="12.75">
      <c r="A52" s="202" t="s">
        <v>36</v>
      </c>
      <c r="B52" s="4"/>
      <c r="C52" s="64">
        <f>SUM(C50:C51)</f>
        <v>806</v>
      </c>
      <c r="D52" s="116">
        <f>C52/C57</f>
        <v>0.0019942296001569655</v>
      </c>
      <c r="E52" s="64">
        <f>SUM(E50:E51)</f>
        <v>35</v>
      </c>
      <c r="F52" s="116">
        <f>E52/E57</f>
        <v>8.604315177146623E-05</v>
      </c>
      <c r="G52" s="221"/>
      <c r="H52" s="222"/>
    </row>
    <row r="53" spans="1:8" ht="12.75">
      <c r="A53" s="52"/>
      <c r="B53" s="4"/>
      <c r="C53" s="16"/>
      <c r="D53" s="117"/>
      <c r="E53" s="16"/>
      <c r="F53" s="117"/>
      <c r="G53" s="21"/>
      <c r="H53" s="125"/>
    </row>
    <row r="54" spans="1:8" ht="12.75">
      <c r="A54" s="1" t="s">
        <v>4</v>
      </c>
      <c r="B54" s="4"/>
      <c r="C54" s="23">
        <f>SUM(C52+C48)</f>
        <v>48408.1</v>
      </c>
      <c r="D54" s="90">
        <f>C54/C57</f>
        <v>0.11977278648555631</v>
      </c>
      <c r="E54" s="23">
        <f>SUM(E52+E48)</f>
        <v>39300.939999999995</v>
      </c>
      <c r="F54" s="90">
        <f>E54/E57</f>
        <v>0.09661647843375108</v>
      </c>
      <c r="G54" s="221"/>
      <c r="H54" s="222"/>
    </row>
    <row r="55" spans="1:8" ht="12.75">
      <c r="A55" s="54"/>
      <c r="B55" s="4"/>
      <c r="C55" s="14"/>
      <c r="D55" s="81"/>
      <c r="E55" s="14"/>
      <c r="F55" s="81"/>
      <c r="G55" s="21"/>
      <c r="H55" s="125"/>
    </row>
    <row r="56" spans="1:8" ht="13.5" thickBot="1">
      <c r="A56" s="54"/>
      <c r="C56" s="14"/>
      <c r="D56" s="81"/>
      <c r="E56" s="14"/>
      <c r="F56" s="81"/>
      <c r="G56" s="21"/>
      <c r="H56" s="125"/>
    </row>
    <row r="57" spans="1:8" ht="18.75" thickBot="1">
      <c r="A57" s="8" t="s">
        <v>38</v>
      </c>
      <c r="B57" s="7"/>
      <c r="C57" s="209">
        <f>SUM(C54+C39)</f>
        <v>404166.1</v>
      </c>
      <c r="D57" s="118">
        <f>SUM(D54+D39)</f>
        <v>1</v>
      </c>
      <c r="E57" s="268">
        <f>SUM(E54+E39)</f>
        <v>406772.64</v>
      </c>
      <c r="F57" s="231">
        <f>SUM(F54+F39)</f>
        <v>1</v>
      </c>
      <c r="G57" s="229"/>
      <c r="H57" s="222"/>
    </row>
    <row r="58" spans="1:8" ht="12.75">
      <c r="A58" s="54"/>
      <c r="B58" s="6"/>
      <c r="C58" s="14"/>
      <c r="D58" s="80"/>
      <c r="E58" s="14"/>
      <c r="F58" s="80"/>
      <c r="G58" s="14"/>
      <c r="H58" s="80"/>
    </row>
    <row r="59" spans="1:8" ht="12.75">
      <c r="A59" s="54"/>
      <c r="C59" s="14"/>
      <c r="D59" s="80"/>
      <c r="E59" s="14"/>
      <c r="F59" s="80"/>
      <c r="G59" s="14"/>
      <c r="H59" s="80"/>
    </row>
    <row r="60" spans="1:8" ht="12.75">
      <c r="A60" s="54"/>
      <c r="C60" s="14"/>
      <c r="D60" s="80"/>
      <c r="E60" s="14"/>
      <c r="F60" s="80"/>
      <c r="G60" s="14"/>
      <c r="H60" s="80"/>
    </row>
    <row r="61" spans="1:8" ht="12.75">
      <c r="A61" s="54"/>
      <c r="C61" s="14"/>
      <c r="D61" s="80"/>
      <c r="E61" s="14"/>
      <c r="F61" s="80"/>
      <c r="G61" s="14"/>
      <c r="H61" s="80"/>
    </row>
    <row r="62" spans="1:8" ht="12.75">
      <c r="A62" s="54"/>
      <c r="C62" s="14"/>
      <c r="D62" s="80"/>
      <c r="E62" s="14"/>
      <c r="F62" s="80"/>
      <c r="G62" s="14"/>
      <c r="H62" s="80"/>
    </row>
    <row r="63" spans="1:8" ht="12.75">
      <c r="A63" s="54"/>
      <c r="C63" s="14"/>
      <c r="D63" s="80"/>
      <c r="E63" s="14"/>
      <c r="F63" s="14"/>
      <c r="G63" s="14"/>
      <c r="H63" s="80"/>
    </row>
    <row r="64" spans="3:8" ht="12.75">
      <c r="C64" s="14"/>
      <c r="D64" s="80"/>
      <c r="E64" s="14"/>
      <c r="F64" s="14"/>
      <c r="G64" s="14"/>
      <c r="H64" s="80"/>
    </row>
    <row r="65" ht="12.75">
      <c r="H65" s="80"/>
    </row>
    <row r="66" ht="12.75">
      <c r="H66" s="80"/>
    </row>
    <row r="67" ht="12.75">
      <c r="H67" s="80"/>
    </row>
    <row r="68" ht="12.75">
      <c r="H68" s="80"/>
    </row>
    <row r="69" ht="12.75">
      <c r="H69" s="80"/>
    </row>
    <row r="70" ht="12.75">
      <c r="H70" s="80"/>
    </row>
    <row r="71" ht="12.75">
      <c r="H71" s="80"/>
    </row>
    <row r="72" ht="12.75">
      <c r="H72" s="80"/>
    </row>
    <row r="73" ht="12.75">
      <c r="H73" s="80"/>
    </row>
    <row r="74" ht="12.75">
      <c r="H74" s="80"/>
    </row>
    <row r="75" ht="12.75">
      <c r="H75" s="80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13">
      <selection activeCell="E80" sqref="E80"/>
    </sheetView>
  </sheetViews>
  <sheetFormatPr defaultColWidth="9.140625" defaultRowHeight="12.75"/>
  <cols>
    <col min="1" max="1" width="30.8515625" style="0" customWidth="1"/>
    <col min="2" max="2" width="1.421875" style="0" hidden="1" customWidth="1"/>
    <col min="3" max="3" width="9.7109375" style="0" customWidth="1"/>
    <col min="4" max="4" width="7.28125" style="0" bestFit="1" customWidth="1"/>
    <col min="5" max="5" width="9.7109375" style="0" customWidth="1"/>
    <col min="6" max="6" width="7.28125" style="0" bestFit="1" customWidth="1"/>
    <col min="7" max="7" width="9.28125" style="0" bestFit="1" customWidth="1"/>
    <col min="8" max="8" width="8.00390625" style="0" customWidth="1"/>
    <col min="9" max="9" width="7.28125" style="0" bestFit="1" customWidth="1"/>
    <col min="10" max="10" width="9.28125" style="0" bestFit="1" customWidth="1"/>
  </cols>
  <sheetData>
    <row r="1" spans="1:11" ht="16.5" thickBot="1">
      <c r="A1" s="270" t="s">
        <v>101</v>
      </c>
      <c r="B1" s="271"/>
      <c r="C1" s="271"/>
      <c r="D1" s="271"/>
      <c r="E1" s="271"/>
      <c r="F1" s="271"/>
      <c r="G1" s="271"/>
      <c r="H1" s="271"/>
      <c r="I1" s="271"/>
      <c r="J1" s="271"/>
      <c r="K1" s="4"/>
    </row>
    <row r="2" spans="1:10" ht="15.75">
      <c r="A2" s="179"/>
      <c r="B2" s="246"/>
      <c r="C2" s="235">
        <v>2009</v>
      </c>
      <c r="D2" s="236" t="s">
        <v>62</v>
      </c>
      <c r="E2" s="164">
        <v>2010</v>
      </c>
      <c r="F2" s="236" t="s">
        <v>62</v>
      </c>
      <c r="G2" s="165" t="s">
        <v>99</v>
      </c>
      <c r="H2" s="218"/>
      <c r="I2" s="218"/>
      <c r="J2" s="218"/>
    </row>
    <row r="3" spans="1:10" ht="20.25">
      <c r="A3" s="180" t="s">
        <v>112</v>
      </c>
      <c r="B3" s="4"/>
      <c r="C3" s="155" t="s">
        <v>17</v>
      </c>
      <c r="D3" s="156" t="s">
        <v>89</v>
      </c>
      <c r="E3" s="157" t="s">
        <v>17</v>
      </c>
      <c r="F3" s="156" t="s">
        <v>89</v>
      </c>
      <c r="G3" s="158" t="s">
        <v>100</v>
      </c>
      <c r="H3" s="218"/>
      <c r="I3" s="218"/>
      <c r="J3" s="218"/>
    </row>
    <row r="4" spans="1:10" ht="13.5" thickBot="1">
      <c r="A4" s="181"/>
      <c r="B4" s="247"/>
      <c r="C4" s="159"/>
      <c r="D4" s="160" t="s">
        <v>92</v>
      </c>
      <c r="E4" s="161"/>
      <c r="F4" s="160" t="s">
        <v>92</v>
      </c>
      <c r="G4" s="162" t="s">
        <v>62</v>
      </c>
      <c r="H4" s="218"/>
      <c r="I4" s="218"/>
      <c r="J4" s="218"/>
    </row>
    <row r="5" spans="1:10" ht="12.75">
      <c r="A5" s="237" t="s">
        <v>88</v>
      </c>
      <c r="B5" s="238"/>
      <c r="C5" s="239">
        <v>365580.1</v>
      </c>
      <c r="D5" s="240"/>
      <c r="E5" s="239">
        <v>387836.5</v>
      </c>
      <c r="F5" s="240"/>
      <c r="G5" s="241">
        <f>E5/C5-1</f>
        <v>0.060879681361212024</v>
      </c>
      <c r="H5" s="95"/>
      <c r="I5" s="94"/>
      <c r="J5" s="125"/>
    </row>
    <row r="6" spans="1:10" ht="12.75">
      <c r="A6" s="242" t="s">
        <v>134</v>
      </c>
      <c r="B6" s="75"/>
      <c r="C6" s="91">
        <v>112620.6</v>
      </c>
      <c r="D6" s="75"/>
      <c r="E6" s="91">
        <v>115192.2</v>
      </c>
      <c r="F6" s="75"/>
      <c r="G6" s="243">
        <f>E6/C6-1</f>
        <v>0.02283418841668383</v>
      </c>
      <c r="H6" s="95"/>
      <c r="I6" s="94"/>
      <c r="J6" s="125"/>
    </row>
    <row r="7" spans="1:10" ht="13.5" thickBot="1">
      <c r="A7" s="244" t="s">
        <v>85</v>
      </c>
      <c r="B7" s="4"/>
      <c r="C7" s="91">
        <v>11552.7</v>
      </c>
      <c r="D7" s="75"/>
      <c r="E7" s="91">
        <v>21279.6</v>
      </c>
      <c r="F7" s="75"/>
      <c r="G7" s="243">
        <f>E7/C7-1</f>
        <v>0.8419590225661531</v>
      </c>
      <c r="H7" s="95"/>
      <c r="I7" s="94"/>
      <c r="J7" s="125"/>
    </row>
    <row r="8" spans="1:10" ht="13.5" thickBot="1">
      <c r="A8" s="169" t="s">
        <v>86</v>
      </c>
      <c r="B8" s="170"/>
      <c r="C8" s="171">
        <f>C5-C6-C7</f>
        <v>241406.79999999996</v>
      </c>
      <c r="D8" s="173"/>
      <c r="E8" s="171">
        <f>E5-E6-E7</f>
        <v>251364.69999999998</v>
      </c>
      <c r="F8" s="173"/>
      <c r="G8" s="245">
        <f>E8/C8-1</f>
        <v>0.04124945941870739</v>
      </c>
      <c r="H8" s="133"/>
      <c r="I8" s="132"/>
      <c r="J8" s="222"/>
    </row>
    <row r="9" spans="1:10" ht="6" customHeight="1">
      <c r="A9" s="130"/>
      <c r="B9" s="5"/>
      <c r="C9" s="131"/>
      <c r="D9" s="132"/>
      <c r="E9" s="131"/>
      <c r="F9" s="132"/>
      <c r="G9" s="132"/>
      <c r="H9" s="133"/>
      <c r="I9" s="132"/>
      <c r="J9" s="6"/>
    </row>
    <row r="10" spans="1:10" ht="12.75">
      <c r="A10" s="167" t="s">
        <v>96</v>
      </c>
      <c r="B10" s="137"/>
      <c r="C10" s="139"/>
      <c r="D10" s="138"/>
      <c r="E10" s="139"/>
      <c r="F10" s="138"/>
      <c r="G10" s="149"/>
      <c r="H10" s="133"/>
      <c r="I10" s="132"/>
      <c r="J10" s="6"/>
    </row>
    <row r="11" spans="1:10" ht="12.75">
      <c r="A11" s="36" t="s">
        <v>0</v>
      </c>
      <c r="B11" s="5"/>
      <c r="C11" s="140">
        <v>115674.2</v>
      </c>
      <c r="D11" s="143">
        <f>C11/C8</f>
        <v>0.4791671154250834</v>
      </c>
      <c r="E11" s="140">
        <v>119766.2</v>
      </c>
      <c r="F11" s="143">
        <f>E11/E8</f>
        <v>0.47646387897743797</v>
      </c>
      <c r="G11" s="147">
        <f>E11/C11-1</f>
        <v>0.03537521763712226</v>
      </c>
      <c r="H11" s="136"/>
      <c r="I11" s="143"/>
      <c r="J11" s="125"/>
    </row>
    <row r="12" spans="1:10" ht="12.75">
      <c r="A12" s="37" t="s">
        <v>1</v>
      </c>
      <c r="B12" s="5"/>
      <c r="C12" s="140">
        <v>6757.6</v>
      </c>
      <c r="D12" s="143">
        <f>C12/C8</f>
        <v>0.027992583473207888</v>
      </c>
      <c r="E12" s="140">
        <v>6420.7</v>
      </c>
      <c r="F12" s="143">
        <f>E12/E8</f>
        <v>0.025543363885223345</v>
      </c>
      <c r="G12" s="147">
        <f aca="true" t="shared" si="0" ref="G12:G28">E12/C12-1</f>
        <v>-0.049854978098733405</v>
      </c>
      <c r="H12" s="136"/>
      <c r="I12" s="143"/>
      <c r="J12" s="125"/>
    </row>
    <row r="13" spans="1:10" ht="12.75">
      <c r="A13" s="37" t="s">
        <v>2</v>
      </c>
      <c r="B13" s="5"/>
      <c r="C13" s="140">
        <v>17057.9</v>
      </c>
      <c r="D13" s="143">
        <f>C13/C8</f>
        <v>0.07066039564751285</v>
      </c>
      <c r="E13" s="140">
        <v>17321.6</v>
      </c>
      <c r="F13" s="143">
        <f>E13/E8</f>
        <v>0.0689102328210763</v>
      </c>
      <c r="G13" s="147">
        <f t="shared" si="0"/>
        <v>0.015459112786450735</v>
      </c>
      <c r="H13" s="136"/>
      <c r="I13" s="143"/>
      <c r="J13" s="125"/>
    </row>
    <row r="14" spans="1:10" ht="12.75">
      <c r="A14" s="37" t="s">
        <v>12</v>
      </c>
      <c r="B14" s="5"/>
      <c r="C14" s="140">
        <v>1468</v>
      </c>
      <c r="D14" s="143">
        <f>C14/C8</f>
        <v>0.006081021744209361</v>
      </c>
      <c r="E14" s="140">
        <v>1265</v>
      </c>
      <c r="F14" s="143">
        <f>E14/E8</f>
        <v>0.005032528433785651</v>
      </c>
      <c r="G14" s="147">
        <f t="shared" si="0"/>
        <v>-0.13828337874659402</v>
      </c>
      <c r="H14" s="136"/>
      <c r="I14" s="143"/>
      <c r="J14" s="125"/>
    </row>
    <row r="15" spans="1:10" ht="12.75">
      <c r="A15" s="42" t="s">
        <v>4</v>
      </c>
      <c r="B15" s="129"/>
      <c r="C15" s="141">
        <f>SUM(C11:C14)</f>
        <v>140957.7</v>
      </c>
      <c r="D15" s="145">
        <f>C15/C8</f>
        <v>0.5839011162900135</v>
      </c>
      <c r="E15" s="141">
        <f>SUM(E11:E14)</f>
        <v>144773.5</v>
      </c>
      <c r="F15" s="145">
        <f>E15/E8</f>
        <v>0.5759500041175233</v>
      </c>
      <c r="G15" s="148">
        <f t="shared" si="0"/>
        <v>0.027070532507269762</v>
      </c>
      <c r="H15" s="232"/>
      <c r="I15" s="233"/>
      <c r="J15" s="222"/>
    </row>
    <row r="16" spans="1:10" ht="3.75" customHeight="1">
      <c r="A16" s="39"/>
      <c r="B16" s="5"/>
      <c r="C16" s="134"/>
      <c r="D16" s="143"/>
      <c r="E16" s="134"/>
      <c r="F16" s="143"/>
      <c r="G16" s="143"/>
      <c r="H16" s="136"/>
      <c r="I16" s="143"/>
      <c r="J16" s="125"/>
    </row>
    <row r="17" spans="1:10" ht="12.75">
      <c r="A17" s="167" t="s">
        <v>97</v>
      </c>
      <c r="B17" s="137"/>
      <c r="C17" s="142"/>
      <c r="D17" s="144"/>
      <c r="E17" s="142"/>
      <c r="F17" s="144"/>
      <c r="G17" s="146"/>
      <c r="H17" s="136"/>
      <c r="I17" s="143"/>
      <c r="J17" s="125"/>
    </row>
    <row r="18" spans="1:10" ht="12.75">
      <c r="A18" s="36" t="s">
        <v>58</v>
      </c>
      <c r="B18" s="5"/>
      <c r="C18" s="140">
        <v>34080.6</v>
      </c>
      <c r="D18" s="143">
        <f>C18/C8</f>
        <v>0.14117497932949696</v>
      </c>
      <c r="E18" s="140">
        <v>39666.4</v>
      </c>
      <c r="F18" s="143">
        <f>E18/E8</f>
        <v>0.15780417855013057</v>
      </c>
      <c r="G18" s="147">
        <f t="shared" si="0"/>
        <v>0.16389969660158576</v>
      </c>
      <c r="H18" s="136"/>
      <c r="I18" s="143"/>
      <c r="J18" s="125"/>
    </row>
    <row r="19" spans="1:10" ht="12.75">
      <c r="A19" s="37" t="s">
        <v>59</v>
      </c>
      <c r="B19" s="5"/>
      <c r="C19" s="140">
        <v>6674.8</v>
      </c>
      <c r="D19" s="143">
        <f>C19/C8</f>
        <v>0.027649593963384633</v>
      </c>
      <c r="E19" s="140">
        <v>6635.9</v>
      </c>
      <c r="F19" s="143">
        <f>E19/E8</f>
        <v>0.026399490461468934</v>
      </c>
      <c r="G19" s="147">
        <f t="shared" si="0"/>
        <v>-0.005827889974231559</v>
      </c>
      <c r="H19" s="136"/>
      <c r="I19" s="143"/>
      <c r="J19" s="125"/>
    </row>
    <row r="20" spans="1:10" ht="12.75">
      <c r="A20" s="37" t="s">
        <v>56</v>
      </c>
      <c r="B20" s="5"/>
      <c r="C20" s="140">
        <v>3768.9</v>
      </c>
      <c r="D20" s="143">
        <f>C20/C8</f>
        <v>0.015612236275034509</v>
      </c>
      <c r="E20" s="140">
        <v>4440.1</v>
      </c>
      <c r="F20" s="143">
        <f>E20/E8</f>
        <v>0.017663975888420294</v>
      </c>
      <c r="G20" s="147">
        <f t="shared" si="0"/>
        <v>0.17808909761468872</v>
      </c>
      <c r="H20" s="136"/>
      <c r="I20" s="143"/>
      <c r="J20" s="125"/>
    </row>
    <row r="21" spans="1:10" ht="12.75">
      <c r="A21" s="52" t="s">
        <v>64</v>
      </c>
      <c r="B21" s="5"/>
      <c r="C21" s="140">
        <v>8648.1</v>
      </c>
      <c r="D21" s="143">
        <f>C21/C8</f>
        <v>0.03582376304230039</v>
      </c>
      <c r="E21" s="140">
        <v>7427.4</v>
      </c>
      <c r="F21" s="143">
        <f>E21/E8</f>
        <v>0.029548301730513475</v>
      </c>
      <c r="G21" s="147">
        <f t="shared" si="0"/>
        <v>-0.1411523918548584</v>
      </c>
      <c r="H21" s="136"/>
      <c r="I21" s="143"/>
      <c r="J21" s="125"/>
    </row>
    <row r="22" spans="1:10" ht="12.75">
      <c r="A22" s="37" t="s">
        <v>11</v>
      </c>
      <c r="B22" s="5"/>
      <c r="C22" s="140">
        <v>2988.5</v>
      </c>
      <c r="D22" s="143">
        <f>C22/C8</f>
        <v>0.012379518721096508</v>
      </c>
      <c r="E22" s="140">
        <v>5422.1</v>
      </c>
      <c r="F22" s="143">
        <f>E22/E8</f>
        <v>0.02157065013504283</v>
      </c>
      <c r="G22" s="147">
        <f t="shared" si="0"/>
        <v>0.8143215660030116</v>
      </c>
      <c r="H22" s="136"/>
      <c r="I22" s="143"/>
      <c r="J22" s="125"/>
    </row>
    <row r="23" spans="1:10" ht="12.75">
      <c r="A23" s="42" t="s">
        <v>4</v>
      </c>
      <c r="B23" s="129"/>
      <c r="C23" s="141">
        <f>SUM(C18:C22)</f>
        <v>56160.9</v>
      </c>
      <c r="D23" s="145">
        <f>C23/C8</f>
        <v>0.232640091331313</v>
      </c>
      <c r="E23" s="141">
        <f>SUM(E18:E22)</f>
        <v>63591.9</v>
      </c>
      <c r="F23" s="145">
        <f>E23/E8</f>
        <v>0.2529865967655761</v>
      </c>
      <c r="G23" s="148">
        <f t="shared" si="0"/>
        <v>0.1323162556155617</v>
      </c>
      <c r="H23" s="232"/>
      <c r="I23" s="233"/>
      <c r="J23" s="222"/>
    </row>
    <row r="24" spans="1:10" ht="4.5" customHeight="1">
      <c r="A24" s="39"/>
      <c r="B24" s="5"/>
      <c r="C24" s="134"/>
      <c r="D24" s="143"/>
      <c r="E24" s="134"/>
      <c r="F24" s="143"/>
      <c r="G24" s="143"/>
      <c r="H24" s="136"/>
      <c r="I24" s="143"/>
      <c r="J24" s="125"/>
    </row>
    <row r="25" spans="1:10" ht="12.75">
      <c r="A25" s="168" t="s">
        <v>98</v>
      </c>
      <c r="B25" s="137"/>
      <c r="C25" s="142"/>
      <c r="D25" s="144"/>
      <c r="E25" s="142"/>
      <c r="F25" s="144"/>
      <c r="G25" s="146"/>
      <c r="H25" s="136"/>
      <c r="I25" s="143"/>
      <c r="J25" s="125"/>
    </row>
    <row r="26" spans="1:10" ht="12.75">
      <c r="A26" s="37" t="s">
        <v>72</v>
      </c>
      <c r="B26" s="5"/>
      <c r="C26" s="140">
        <v>44288.4</v>
      </c>
      <c r="D26" s="143">
        <f>C26/C8</f>
        <v>0.18345962085575057</v>
      </c>
      <c r="E26" s="140">
        <v>42999.3</v>
      </c>
      <c r="F26" s="143">
        <f>E26/E8</f>
        <v>0.1710633991169007</v>
      </c>
      <c r="G26" s="147">
        <f t="shared" si="0"/>
        <v>-0.029106944482076513</v>
      </c>
      <c r="H26" s="136"/>
      <c r="I26" s="143"/>
      <c r="J26" s="220"/>
    </row>
    <row r="27" spans="1:10" ht="12.75">
      <c r="A27" s="37" t="s">
        <v>57</v>
      </c>
      <c r="B27" s="5"/>
      <c r="C27" s="140">
        <v>0</v>
      </c>
      <c r="D27" s="143">
        <f>C27/C8</f>
        <v>0</v>
      </c>
      <c r="E27" s="140">
        <v>0</v>
      </c>
      <c r="F27" s="143">
        <f>E27/E8</f>
        <v>0</v>
      </c>
      <c r="G27" s="147">
        <v>0</v>
      </c>
      <c r="H27" s="136"/>
      <c r="I27" s="143"/>
      <c r="J27" s="220"/>
    </row>
    <row r="28" spans="1:10" ht="12.75">
      <c r="A28" s="42" t="s">
        <v>4</v>
      </c>
      <c r="B28" s="129"/>
      <c r="C28" s="141">
        <f>SUM(C26:C27)</f>
        <v>44288.4</v>
      </c>
      <c r="D28" s="145">
        <f>C28/C8</f>
        <v>0.18345962085575057</v>
      </c>
      <c r="E28" s="141">
        <f>SUM(E26:E27)</f>
        <v>42999.3</v>
      </c>
      <c r="F28" s="145">
        <f>E28/E8</f>
        <v>0.1710633991169007</v>
      </c>
      <c r="G28" s="148">
        <f t="shared" si="0"/>
        <v>-0.029106944482076513</v>
      </c>
      <c r="H28" s="232"/>
      <c r="I28" s="233"/>
      <c r="J28" s="234"/>
    </row>
    <row r="29" spans="1:10" ht="13.5" thickBot="1">
      <c r="A29" s="130"/>
      <c r="B29" s="5"/>
      <c r="C29" s="134"/>
      <c r="D29" s="135"/>
      <c r="E29" s="136"/>
      <c r="F29" s="135"/>
      <c r="G29" s="135"/>
      <c r="H29" s="136"/>
      <c r="I29" s="135"/>
      <c r="J29" s="4"/>
    </row>
    <row r="30" spans="1:10" ht="12.75">
      <c r="A30" s="182"/>
      <c r="B30" s="5"/>
      <c r="C30" s="163">
        <v>2009</v>
      </c>
      <c r="D30" s="164" t="s">
        <v>62</v>
      </c>
      <c r="E30" s="164">
        <v>2010</v>
      </c>
      <c r="F30" s="164" t="s">
        <v>62</v>
      </c>
      <c r="G30" s="165" t="s">
        <v>99</v>
      </c>
      <c r="H30" s="218"/>
      <c r="I30" s="218"/>
      <c r="J30" s="218"/>
    </row>
    <row r="31" spans="1:10" ht="20.25">
      <c r="A31" s="180" t="s">
        <v>113</v>
      </c>
      <c r="B31" s="5"/>
      <c r="C31" s="166" t="s">
        <v>17</v>
      </c>
      <c r="D31" s="157" t="s">
        <v>89</v>
      </c>
      <c r="E31" s="157" t="s">
        <v>17</v>
      </c>
      <c r="F31" s="157" t="s">
        <v>89</v>
      </c>
      <c r="G31" s="158" t="s">
        <v>100</v>
      </c>
      <c r="H31" s="218"/>
      <c r="I31" s="218"/>
      <c r="J31" s="218"/>
    </row>
    <row r="32" spans="1:10" ht="12.75" customHeight="1" thickBot="1">
      <c r="A32" s="256"/>
      <c r="B32" s="6"/>
      <c r="C32" s="257"/>
      <c r="D32" s="157" t="s">
        <v>90</v>
      </c>
      <c r="E32" s="157"/>
      <c r="F32" s="157" t="s">
        <v>90</v>
      </c>
      <c r="G32" s="158" t="s">
        <v>62</v>
      </c>
      <c r="H32" s="218"/>
      <c r="I32" s="218"/>
      <c r="J32" s="218"/>
    </row>
    <row r="33" spans="1:10" ht="12.75">
      <c r="A33" s="258" t="s">
        <v>102</v>
      </c>
      <c r="B33" s="259"/>
      <c r="C33" s="239">
        <v>355758</v>
      </c>
      <c r="D33" s="260"/>
      <c r="E33" s="239">
        <v>367471.7</v>
      </c>
      <c r="F33" s="260"/>
      <c r="G33" s="241">
        <f>E33/C33-1</f>
        <v>0.03292603398939731</v>
      </c>
      <c r="H33" s="95"/>
      <c r="I33" s="94"/>
      <c r="J33" s="220"/>
    </row>
    <row r="34" spans="1:10" ht="12.75">
      <c r="A34" s="242" t="s">
        <v>129</v>
      </c>
      <c r="B34" s="75"/>
      <c r="C34" s="91">
        <v>107026.2</v>
      </c>
      <c r="D34" s="107"/>
      <c r="E34" s="91">
        <v>106644.2</v>
      </c>
      <c r="F34" s="107"/>
      <c r="G34" s="243">
        <f>E34/C34-1</f>
        <v>-0.0035692194995243787</v>
      </c>
      <c r="H34" s="95"/>
      <c r="I34" s="250"/>
      <c r="J34" s="220"/>
    </row>
    <row r="35" spans="1:10" ht="12.75">
      <c r="A35" s="242" t="s">
        <v>103</v>
      </c>
      <c r="B35" s="75"/>
      <c r="C35" s="91">
        <v>2909.7</v>
      </c>
      <c r="D35" s="107"/>
      <c r="E35" s="91">
        <v>1725.9</v>
      </c>
      <c r="F35" s="107"/>
      <c r="G35" s="243">
        <v>0</v>
      </c>
      <c r="H35" s="95"/>
      <c r="I35" s="250"/>
      <c r="J35" s="220"/>
    </row>
    <row r="36" spans="1:10" ht="13.5" thickBot="1">
      <c r="A36" s="242" t="s">
        <v>85</v>
      </c>
      <c r="B36" s="4"/>
      <c r="C36" s="91">
        <v>11552.7</v>
      </c>
      <c r="D36" s="107"/>
      <c r="E36" s="91">
        <v>21279.6</v>
      </c>
      <c r="F36" s="107"/>
      <c r="G36" s="243">
        <f>E36/C36-1</f>
        <v>0.8419590225661531</v>
      </c>
      <c r="H36" s="95"/>
      <c r="I36" s="250"/>
      <c r="J36" s="220"/>
    </row>
    <row r="37" spans="1:10" ht="13.5" thickBot="1">
      <c r="A37" s="169" t="s">
        <v>87</v>
      </c>
      <c r="B37" s="170"/>
      <c r="C37" s="171">
        <f>C33-C34-C35-C36</f>
        <v>234269.39999999997</v>
      </c>
      <c r="D37" s="172"/>
      <c r="E37" s="171">
        <f>E33-E34-E35-E36</f>
        <v>237822</v>
      </c>
      <c r="F37" s="172"/>
      <c r="G37" s="245">
        <f>E37/C37-1</f>
        <v>0.01516459255882352</v>
      </c>
      <c r="H37" s="133"/>
      <c r="I37" s="132"/>
      <c r="J37" s="222"/>
    </row>
    <row r="38" spans="1:10" ht="5.25" customHeight="1">
      <c r="A38" s="6"/>
      <c r="B38" s="6"/>
      <c r="C38" s="93" t="s">
        <v>91</v>
      </c>
      <c r="D38" s="94"/>
      <c r="E38" s="93"/>
      <c r="F38" s="94"/>
      <c r="G38" s="94"/>
      <c r="H38" s="95"/>
      <c r="I38" s="94"/>
      <c r="J38" s="223"/>
    </row>
    <row r="39" spans="1:10" ht="12.75">
      <c r="A39" s="174" t="s">
        <v>79</v>
      </c>
      <c r="B39" s="60"/>
      <c r="C39" s="96">
        <v>70412.5</v>
      </c>
      <c r="D39" s="97">
        <f>C39/C37</f>
        <v>0.3005620879210004</v>
      </c>
      <c r="E39" s="96">
        <v>70550.6</v>
      </c>
      <c r="F39" s="112">
        <f>E39/E37</f>
        <v>0.2966529589356746</v>
      </c>
      <c r="G39" s="112">
        <f>E39/C39-1</f>
        <v>0.0019612994851767596</v>
      </c>
      <c r="H39" s="133"/>
      <c r="I39" s="234"/>
      <c r="J39" s="222"/>
    </row>
    <row r="40" spans="1:10" ht="3.75" customHeight="1">
      <c r="A40" s="54"/>
      <c r="C40" s="66"/>
      <c r="D40" s="98"/>
      <c r="E40" s="66"/>
      <c r="F40" s="99"/>
      <c r="G40" s="99"/>
      <c r="H40" s="95"/>
      <c r="I40" s="250"/>
      <c r="J40" s="223"/>
    </row>
    <row r="41" spans="1:10" ht="12.75">
      <c r="A41" s="174" t="s">
        <v>93</v>
      </c>
      <c r="B41" s="60"/>
      <c r="C41" s="96">
        <v>11410.5</v>
      </c>
      <c r="D41" s="97">
        <f>C41/C37</f>
        <v>0.04870674531116741</v>
      </c>
      <c r="E41" s="96">
        <v>10824.6</v>
      </c>
      <c r="F41" s="112">
        <f>E41/E37</f>
        <v>0.04551555364936802</v>
      </c>
      <c r="G41" s="112">
        <f>E41/C41-1</f>
        <v>-0.05134744314447215</v>
      </c>
      <c r="H41" s="133"/>
      <c r="I41" s="234"/>
      <c r="J41" s="222"/>
    </row>
    <row r="42" spans="1:10" ht="7.5" customHeight="1">
      <c r="A42" s="54"/>
      <c r="C42" s="66"/>
      <c r="D42" s="99"/>
      <c r="E42" s="66"/>
      <c r="F42" s="98"/>
      <c r="G42" s="98"/>
      <c r="H42" s="95"/>
      <c r="I42" s="250"/>
      <c r="J42" s="6"/>
    </row>
    <row r="43" spans="1:10" ht="12.75">
      <c r="A43" s="175" t="s">
        <v>107</v>
      </c>
      <c r="B43" s="74"/>
      <c r="C43" s="100"/>
      <c r="D43" s="101"/>
      <c r="E43" s="100"/>
      <c r="F43" s="103"/>
      <c r="G43" s="103"/>
      <c r="H43" s="95"/>
      <c r="I43" s="250"/>
      <c r="J43" s="6"/>
    </row>
    <row r="44" spans="1:10" ht="12.75">
      <c r="A44" s="50" t="s">
        <v>81</v>
      </c>
      <c r="B44" s="4"/>
      <c r="C44" s="91">
        <v>20611.9</v>
      </c>
      <c r="D44" s="105">
        <f>C44/C37</f>
        <v>0.08798374862444691</v>
      </c>
      <c r="E44" s="91">
        <v>22861.9</v>
      </c>
      <c r="F44" s="105">
        <f>E44/E37</f>
        <v>0.09613029913128307</v>
      </c>
      <c r="G44" s="105">
        <f>E44/C44-1</f>
        <v>0.1091602423842537</v>
      </c>
      <c r="H44" s="95"/>
      <c r="I44" s="220"/>
      <c r="J44" s="220"/>
    </row>
    <row r="45" spans="1:10" ht="12.75">
      <c r="A45" s="50" t="s">
        <v>82</v>
      </c>
      <c r="B45" s="4"/>
      <c r="C45" s="91">
        <v>7032.2</v>
      </c>
      <c r="D45" s="105">
        <f>C45/C37</f>
        <v>0.030017578053301033</v>
      </c>
      <c r="E45" s="91">
        <v>8559.6</v>
      </c>
      <c r="F45" s="105">
        <f>E45/E37</f>
        <v>0.03599162398768827</v>
      </c>
      <c r="G45" s="105">
        <f>E45/C45-1</f>
        <v>0.21720087597053572</v>
      </c>
      <c r="H45" s="95"/>
      <c r="I45" s="220"/>
      <c r="J45" s="220"/>
    </row>
    <row r="46" spans="1:10" ht="12.75">
      <c r="A46" s="50" t="s">
        <v>83</v>
      </c>
      <c r="B46" s="4"/>
      <c r="C46" s="91">
        <v>244.3</v>
      </c>
      <c r="D46" s="105">
        <f>C46/C37</f>
        <v>0.0010428165180770518</v>
      </c>
      <c r="E46" s="91">
        <v>613.6</v>
      </c>
      <c r="F46" s="105">
        <f>E46/E37</f>
        <v>0.0025800809008418063</v>
      </c>
      <c r="G46" s="105">
        <f>E46/C46-1</f>
        <v>1.511665984445354</v>
      </c>
      <c r="H46" s="95"/>
      <c r="I46" s="220"/>
      <c r="J46" s="220"/>
    </row>
    <row r="47" spans="1:10" ht="12.75">
      <c r="A47" s="77" t="s">
        <v>4</v>
      </c>
      <c r="B47" s="78"/>
      <c r="C47" s="92">
        <f>SUM(C44:C46)</f>
        <v>27888.4</v>
      </c>
      <c r="D47" s="108">
        <f>C47/C37</f>
        <v>0.119044143195825</v>
      </c>
      <c r="E47" s="92">
        <f>SUM(E44:E46)</f>
        <v>32035.1</v>
      </c>
      <c r="F47" s="108">
        <f>E47/E37</f>
        <v>0.13470200401981314</v>
      </c>
      <c r="G47" s="151">
        <f>E47/C47-1</f>
        <v>0.1486890606847291</v>
      </c>
      <c r="H47" s="133"/>
      <c r="I47" s="234"/>
      <c r="J47" s="234"/>
    </row>
    <row r="48" spans="1:10" ht="3" customHeight="1">
      <c r="A48" s="53"/>
      <c r="B48" s="150"/>
      <c r="C48" s="152"/>
      <c r="D48" s="153"/>
      <c r="E48" s="152"/>
      <c r="F48" s="154"/>
      <c r="G48" s="248"/>
      <c r="H48" s="95"/>
      <c r="I48" s="250"/>
      <c r="J48" s="220"/>
    </row>
    <row r="49" spans="1:10" ht="12.75">
      <c r="A49" s="175" t="s">
        <v>133</v>
      </c>
      <c r="B49" s="74"/>
      <c r="C49" s="100"/>
      <c r="D49" s="104"/>
      <c r="E49" s="100"/>
      <c r="F49" s="102"/>
      <c r="G49" s="101"/>
      <c r="H49" s="95"/>
      <c r="I49" s="250"/>
      <c r="J49" s="220"/>
    </row>
    <row r="50" spans="1:10" ht="12.75">
      <c r="A50" s="50" t="s">
        <v>108</v>
      </c>
      <c r="B50" s="4"/>
      <c r="C50" s="91">
        <v>3751.6</v>
      </c>
      <c r="D50" s="106">
        <f>C50/C37</f>
        <v>0.016014041953409195</v>
      </c>
      <c r="E50" s="91">
        <v>4389.7</v>
      </c>
      <c r="F50" s="106">
        <f>E50/E37</f>
        <v>0.018457922311644843</v>
      </c>
      <c r="G50" s="105">
        <f>E50/C50-1</f>
        <v>0.17008742936347154</v>
      </c>
      <c r="H50" s="95"/>
      <c r="I50" s="220"/>
      <c r="J50" s="220"/>
    </row>
    <row r="51" spans="1:10" ht="12.75">
      <c r="A51" s="50" t="s">
        <v>40</v>
      </c>
      <c r="B51" s="4"/>
      <c r="C51" s="91">
        <v>1363.3</v>
      </c>
      <c r="D51" s="106">
        <f>C51/C37</f>
        <v>0.005819368641401737</v>
      </c>
      <c r="E51" s="91">
        <v>1389.9</v>
      </c>
      <c r="F51" s="106">
        <f>E51/E37</f>
        <v>0.00584428690365063</v>
      </c>
      <c r="G51" s="105">
        <f>E51/C51-1</f>
        <v>0.019511479498276252</v>
      </c>
      <c r="H51" s="95"/>
      <c r="I51" s="220"/>
      <c r="J51" s="220"/>
    </row>
    <row r="52" spans="1:10" ht="12.75">
      <c r="A52" s="50" t="s">
        <v>95</v>
      </c>
      <c r="B52" s="4"/>
      <c r="C52" s="91">
        <v>1700.3</v>
      </c>
      <c r="D52" s="106">
        <f>C52/C37</f>
        <v>0.007257883445298448</v>
      </c>
      <c r="E52" s="91">
        <v>2330.8</v>
      </c>
      <c r="F52" s="106">
        <f>E52/E37</f>
        <v>0.009800607176796093</v>
      </c>
      <c r="G52" s="105">
        <f>E52/C52-1</f>
        <v>0.3708169146621185</v>
      </c>
      <c r="H52" s="95"/>
      <c r="I52" s="220"/>
      <c r="J52" s="220"/>
    </row>
    <row r="53" spans="1:10" ht="12.75">
      <c r="A53" s="50" t="s">
        <v>109</v>
      </c>
      <c r="B53" s="4"/>
      <c r="C53" s="91">
        <v>2186.7</v>
      </c>
      <c r="D53" s="106">
        <f>C53/C37</f>
        <v>0.009334125583622958</v>
      </c>
      <c r="E53" s="91">
        <v>2038.2</v>
      </c>
      <c r="F53" s="106">
        <f>E53/E37</f>
        <v>0.008570275247874461</v>
      </c>
      <c r="G53" s="105">
        <f>E53/C53-1</f>
        <v>-0.06791055014405256</v>
      </c>
      <c r="H53" s="95"/>
      <c r="I53" s="220"/>
      <c r="J53" s="220"/>
    </row>
    <row r="54" spans="1:10" ht="12.75">
      <c r="A54" s="77" t="s">
        <v>4</v>
      </c>
      <c r="B54" s="78"/>
      <c r="C54" s="92">
        <f>SUM(C50:C53)</f>
        <v>9001.9</v>
      </c>
      <c r="D54" s="109">
        <f>C54/C37</f>
        <v>0.03842541962373234</v>
      </c>
      <c r="E54" s="92">
        <f>SUM(E50:E53)</f>
        <v>10148.6</v>
      </c>
      <c r="F54" s="109">
        <f>E54/E37</f>
        <v>0.04267309163996603</v>
      </c>
      <c r="G54" s="151">
        <f>E54/C54-1</f>
        <v>0.12738421888712392</v>
      </c>
      <c r="H54" s="133"/>
      <c r="I54" s="234"/>
      <c r="J54" s="234"/>
    </row>
    <row r="55" spans="1:10" ht="2.25" customHeight="1">
      <c r="A55" s="53"/>
      <c r="B55" s="150"/>
      <c r="C55" s="152"/>
      <c r="D55" s="153"/>
      <c r="E55" s="152"/>
      <c r="F55" s="153"/>
      <c r="G55" s="249"/>
      <c r="H55" s="95"/>
      <c r="I55" s="250"/>
      <c r="J55" s="220"/>
    </row>
    <row r="56" spans="1:10" ht="12.75">
      <c r="A56" s="176" t="s">
        <v>127</v>
      </c>
      <c r="B56" s="4"/>
      <c r="C56" s="91"/>
      <c r="D56" s="110"/>
      <c r="E56" s="91"/>
      <c r="F56" s="110"/>
      <c r="G56" s="103"/>
      <c r="H56" s="95"/>
      <c r="I56" s="250"/>
      <c r="J56" s="220"/>
    </row>
    <row r="57" spans="1:10" ht="12.75">
      <c r="A57" s="50" t="s">
        <v>46</v>
      </c>
      <c r="B57" s="4"/>
      <c r="C57" s="91">
        <v>13718.5</v>
      </c>
      <c r="D57" s="106">
        <f>C57/C37</f>
        <v>0.05855865085239473</v>
      </c>
      <c r="E57" s="91">
        <v>13105.9</v>
      </c>
      <c r="F57" s="106">
        <f>E57/E37</f>
        <v>0.05510802196600819</v>
      </c>
      <c r="G57" s="105">
        <f>E57/C57-1</f>
        <v>-0.04465502788205711</v>
      </c>
      <c r="H57" s="95"/>
      <c r="I57" s="220"/>
      <c r="J57" s="220"/>
    </row>
    <row r="58" spans="1:10" ht="12.75">
      <c r="A58" s="50" t="s">
        <v>47</v>
      </c>
      <c r="B58" s="4"/>
      <c r="C58" s="91">
        <v>5729.7</v>
      </c>
      <c r="D58" s="106">
        <f>C58/C37</f>
        <v>0.02445773967918986</v>
      </c>
      <c r="E58" s="91">
        <v>5422.3</v>
      </c>
      <c r="F58" s="106">
        <f>E58/E37</f>
        <v>0.02279982507926096</v>
      </c>
      <c r="G58" s="105">
        <f>E58/C58-1</f>
        <v>-0.05365027837408587</v>
      </c>
      <c r="H58" s="95"/>
      <c r="I58" s="220"/>
      <c r="J58" s="220"/>
    </row>
    <row r="59" spans="1:10" ht="12.75">
      <c r="A59" s="50" t="s">
        <v>116</v>
      </c>
      <c r="B59" s="4"/>
      <c r="C59" s="91">
        <v>167.2</v>
      </c>
      <c r="D59" s="106">
        <f>C59/C37</f>
        <v>0.0007137082350490504</v>
      </c>
      <c r="E59" s="91">
        <v>322.9</v>
      </c>
      <c r="F59" s="106">
        <f>E59/E37</f>
        <v>0.0013577381402897965</v>
      </c>
      <c r="G59" s="105">
        <f>E59/C59-1</f>
        <v>0.93122009569378</v>
      </c>
      <c r="H59" s="95"/>
      <c r="I59" s="220"/>
      <c r="J59" s="220"/>
    </row>
    <row r="60" spans="1:10" ht="12.75">
      <c r="A60" s="77" t="s">
        <v>4</v>
      </c>
      <c r="B60" s="78"/>
      <c r="C60" s="92">
        <f>SUM(C57:C59)</f>
        <v>19615.4</v>
      </c>
      <c r="D60" s="109">
        <f>C60/C37</f>
        <v>0.08373009876663365</v>
      </c>
      <c r="E60" s="92">
        <f>SUM(E57:E59)</f>
        <v>18851.100000000002</v>
      </c>
      <c r="F60" s="109">
        <f>E60/E37</f>
        <v>0.07926558518555896</v>
      </c>
      <c r="G60" s="151">
        <f>E60/C60-1</f>
        <v>-0.03896428316526812</v>
      </c>
      <c r="H60" s="133"/>
      <c r="I60" s="234"/>
      <c r="J60" s="234"/>
    </row>
    <row r="61" spans="1:10" ht="3" customHeight="1">
      <c r="A61" s="53"/>
      <c r="B61" s="150"/>
      <c r="C61" s="152"/>
      <c r="D61" s="153"/>
      <c r="E61" s="152"/>
      <c r="F61" s="153"/>
      <c r="G61" s="249"/>
      <c r="H61" s="95"/>
      <c r="I61" s="250"/>
      <c r="J61" s="220"/>
    </row>
    <row r="62" spans="1:10" ht="12.75">
      <c r="A62" s="175" t="s">
        <v>145</v>
      </c>
      <c r="B62" s="74"/>
      <c r="C62" s="100"/>
      <c r="D62" s="104"/>
      <c r="E62" s="100"/>
      <c r="F62" s="104"/>
      <c r="G62" s="103"/>
      <c r="H62" s="95"/>
      <c r="I62" s="250"/>
      <c r="J62" s="220"/>
    </row>
    <row r="63" spans="1:10" ht="12.75">
      <c r="A63" s="50" t="s">
        <v>110</v>
      </c>
      <c r="B63" s="4"/>
      <c r="C63" s="91">
        <v>7202.9</v>
      </c>
      <c r="D63" s="106">
        <f>C63/C37</f>
        <v>0.03074622635307898</v>
      </c>
      <c r="E63" s="91">
        <v>7056.6</v>
      </c>
      <c r="F63" s="106">
        <f>42/E37</f>
        <v>0.00017660266922320055</v>
      </c>
      <c r="G63" s="105">
        <f aca="true" t="shared" si="1" ref="G63:G68">E63/C63-1</f>
        <v>-0.020311263518860367</v>
      </c>
      <c r="H63" s="95"/>
      <c r="I63" s="220"/>
      <c r="J63" s="220"/>
    </row>
    <row r="64" spans="1:10" ht="12.75">
      <c r="A64" s="50" t="s">
        <v>111</v>
      </c>
      <c r="B64" s="4"/>
      <c r="C64" s="91">
        <v>5905.9</v>
      </c>
      <c r="D64" s="106">
        <f>C64/C37</f>
        <v>0.025209865223541787</v>
      </c>
      <c r="E64" s="91">
        <v>5535.3</v>
      </c>
      <c r="F64" s="106">
        <f>E64/E37</f>
        <v>0.023274970355980525</v>
      </c>
      <c r="G64" s="105">
        <f t="shared" si="1"/>
        <v>-0.06275080851352033</v>
      </c>
      <c r="H64" s="95"/>
      <c r="I64" s="220"/>
      <c r="J64" s="220"/>
    </row>
    <row r="65" spans="1:10" ht="12.75">
      <c r="A65" s="50" t="s">
        <v>50</v>
      </c>
      <c r="B65" s="4"/>
      <c r="C65" s="91">
        <v>2148.2</v>
      </c>
      <c r="D65" s="106">
        <f>C65/C37</f>
        <v>0.009169784871605084</v>
      </c>
      <c r="E65" s="91">
        <v>2256.4</v>
      </c>
      <c r="F65" s="106">
        <f>E65/E37</f>
        <v>0.009487768162743566</v>
      </c>
      <c r="G65" s="105">
        <f t="shared" si="1"/>
        <v>0.050367749743971846</v>
      </c>
      <c r="H65" s="95"/>
      <c r="I65" s="220"/>
      <c r="J65" s="220"/>
    </row>
    <row r="66" spans="1:10" ht="12.75">
      <c r="A66" s="50" t="s">
        <v>84</v>
      </c>
      <c r="B66" s="4"/>
      <c r="C66" s="91">
        <v>1994.5</v>
      </c>
      <c r="D66" s="106">
        <f>C66/C37</f>
        <v>0.008513702600510355</v>
      </c>
      <c r="E66" s="91">
        <v>2248.8</v>
      </c>
      <c r="F66" s="106">
        <f>E66/E37</f>
        <v>0.009455811489265081</v>
      </c>
      <c r="G66" s="105">
        <f t="shared" si="1"/>
        <v>0.12750062672348972</v>
      </c>
      <c r="H66" s="95"/>
      <c r="I66" s="220"/>
      <c r="J66" s="220"/>
    </row>
    <row r="67" spans="1:10" ht="12.75">
      <c r="A67" s="50" t="s">
        <v>117</v>
      </c>
      <c r="B67" s="4"/>
      <c r="C67" s="91">
        <v>10361.7</v>
      </c>
      <c r="D67" s="106">
        <f>C67/C37</f>
        <v>0.04422984820040519</v>
      </c>
      <c r="E67" s="91">
        <v>8043.4</v>
      </c>
      <c r="F67" s="106">
        <f>E67/E37</f>
        <v>0.03382109308642598</v>
      </c>
      <c r="G67" s="105">
        <f t="shared" si="1"/>
        <v>-0.22373741760521926</v>
      </c>
      <c r="H67" s="95"/>
      <c r="I67" s="220"/>
      <c r="J67" s="220"/>
    </row>
    <row r="68" spans="1:10" ht="12.75">
      <c r="A68" s="77" t="s">
        <v>4</v>
      </c>
      <c r="B68" s="78"/>
      <c r="C68" s="92">
        <f>SUM(C63:C67)</f>
        <v>27613.2</v>
      </c>
      <c r="D68" s="109">
        <f>C68/C37</f>
        <v>0.11786942724914139</v>
      </c>
      <c r="E68" s="92">
        <f>SUM(E63:E67)</f>
        <v>25140.5</v>
      </c>
      <c r="F68" s="109">
        <f>E68/E37</f>
        <v>0.10571141441918747</v>
      </c>
      <c r="G68" s="151">
        <f t="shared" si="1"/>
        <v>-0.08954775252415514</v>
      </c>
      <c r="H68" s="133"/>
      <c r="I68" s="234"/>
      <c r="J68" s="234"/>
    </row>
    <row r="69" spans="1:10" ht="3.75" customHeight="1">
      <c r="A69" s="53"/>
      <c r="B69" s="150"/>
      <c r="C69" s="152"/>
      <c r="D69" s="153"/>
      <c r="E69" s="152"/>
      <c r="F69" s="153"/>
      <c r="G69" s="249"/>
      <c r="H69" s="95"/>
      <c r="I69" s="250"/>
      <c r="J69" s="220"/>
    </row>
    <row r="70" spans="1:10" ht="12.75">
      <c r="A70" s="175" t="s">
        <v>51</v>
      </c>
      <c r="B70" s="74"/>
      <c r="C70" s="100"/>
      <c r="D70" s="104"/>
      <c r="E70" s="100"/>
      <c r="F70" s="104"/>
      <c r="G70" s="103"/>
      <c r="H70" s="95"/>
      <c r="I70" s="250"/>
      <c r="J70" s="220"/>
    </row>
    <row r="71" spans="1:10" ht="12.75">
      <c r="A71" s="50" t="s">
        <v>142</v>
      </c>
      <c r="B71" s="4"/>
      <c r="C71" s="91">
        <v>16733.2</v>
      </c>
      <c r="D71" s="106">
        <f>C71/C37</f>
        <v>0.07142716889188261</v>
      </c>
      <c r="E71" s="91">
        <v>16890.2</v>
      </c>
      <c r="F71" s="106">
        <f>E71/E37</f>
        <v>0.07102034294556434</v>
      </c>
      <c r="G71" s="105">
        <f>E71/C71-1</f>
        <v>0.009382544880835786</v>
      </c>
      <c r="H71" s="95"/>
      <c r="I71" s="220"/>
      <c r="J71" s="220"/>
    </row>
    <row r="72" spans="1:10" ht="12.75">
      <c r="A72" s="50" t="s">
        <v>66</v>
      </c>
      <c r="B72" s="4"/>
      <c r="C72" s="91">
        <v>5380</v>
      </c>
      <c r="D72" s="106">
        <f>C72/C37</f>
        <v>0.022965013783276863</v>
      </c>
      <c r="E72" s="91">
        <v>5877.1</v>
      </c>
      <c r="F72" s="106">
        <f>E72/E37</f>
        <v>0.02471217969742076</v>
      </c>
      <c r="G72" s="105">
        <f aca="true" t="shared" si="2" ref="G72:G78">E72/C72-1</f>
        <v>0.09239776951672862</v>
      </c>
      <c r="H72" s="95"/>
      <c r="I72" s="220"/>
      <c r="J72" s="220"/>
    </row>
    <row r="73" spans="1:10" ht="12.75">
      <c r="A73" s="50" t="s">
        <v>53</v>
      </c>
      <c r="B73" s="4"/>
      <c r="C73" s="91">
        <v>5458</v>
      </c>
      <c r="D73" s="106">
        <f>C73/C37</f>
        <v>0.02329796379723515</v>
      </c>
      <c r="E73" s="91">
        <v>5512.5</v>
      </c>
      <c r="F73" s="106">
        <f>E73/E37</f>
        <v>0.023179100335545072</v>
      </c>
      <c r="G73" s="105">
        <f t="shared" si="2"/>
        <v>0.009985342616342985</v>
      </c>
      <c r="H73" s="95"/>
      <c r="I73" s="220"/>
      <c r="J73" s="220"/>
    </row>
    <row r="74" spans="1:10" ht="12.75">
      <c r="A74" s="50" t="s">
        <v>54</v>
      </c>
      <c r="B74" s="4"/>
      <c r="C74" s="91">
        <v>17430.9</v>
      </c>
      <c r="D74" s="106">
        <f>C74/C37</f>
        <v>0.07440536408084028</v>
      </c>
      <c r="E74" s="91">
        <v>15501.5</v>
      </c>
      <c r="F74" s="106">
        <f>E74/E37</f>
        <v>0.06518110183246294</v>
      </c>
      <c r="G74" s="105">
        <f t="shared" si="2"/>
        <v>-0.11068848998043712</v>
      </c>
      <c r="H74" s="95"/>
      <c r="I74" s="220"/>
      <c r="J74" s="220"/>
    </row>
    <row r="75" spans="1:10" ht="12.75">
      <c r="A75" s="50" t="s">
        <v>136</v>
      </c>
      <c r="B75" s="4"/>
      <c r="C75" s="91">
        <v>11581.4</v>
      </c>
      <c r="D75" s="106">
        <f>C75/C37</f>
        <v>0.049436247328929865</v>
      </c>
      <c r="E75" s="91">
        <v>13258.2</v>
      </c>
      <c r="F75" s="106">
        <f>E75/E37</f>
        <v>0.055748416883215184</v>
      </c>
      <c r="G75" s="105">
        <f t="shared" si="2"/>
        <v>0.14478387759683642</v>
      </c>
      <c r="H75" s="95"/>
      <c r="I75" s="220"/>
      <c r="J75" s="220"/>
    </row>
    <row r="76" spans="1:10" ht="12.75">
      <c r="A76" s="50" t="s">
        <v>126</v>
      </c>
      <c r="B76" s="4"/>
      <c r="C76" s="91">
        <v>3511.6</v>
      </c>
      <c r="D76" s="106">
        <f>C76/C37</f>
        <v>0.014989580371999076</v>
      </c>
      <c r="E76" s="91">
        <v>2230.2</v>
      </c>
      <c r="F76" s="106">
        <f>E76/E37</f>
        <v>0.009377601735751948</v>
      </c>
      <c r="G76" s="105">
        <f t="shared" si="2"/>
        <v>-0.364904886661351</v>
      </c>
      <c r="H76" s="95"/>
      <c r="I76" s="220"/>
      <c r="J76" s="220"/>
    </row>
    <row r="77" spans="1:10" ht="12.75">
      <c r="A77" s="50" t="s">
        <v>94</v>
      </c>
      <c r="B77" s="4"/>
      <c r="C77" s="91">
        <v>3601.4</v>
      </c>
      <c r="D77" s="106">
        <f>C77/C37</f>
        <v>0.015372899747043364</v>
      </c>
      <c r="E77" s="91">
        <v>2883.7</v>
      </c>
      <c r="F77" s="106">
        <f>E77/E37</f>
        <v>0.012125455172355795</v>
      </c>
      <c r="G77" s="105">
        <f t="shared" si="2"/>
        <v>-0.19928361192869448</v>
      </c>
      <c r="H77" s="95"/>
      <c r="I77" s="220"/>
      <c r="J77" s="220"/>
    </row>
    <row r="78" spans="1:10" ht="12.75">
      <c r="A78" s="77" t="s">
        <v>4</v>
      </c>
      <c r="B78" s="78"/>
      <c r="C78" s="92">
        <f>SUM(C71:C77)</f>
        <v>63696.50000000001</v>
      </c>
      <c r="D78" s="109">
        <f>C78/C37</f>
        <v>0.2718942380012072</v>
      </c>
      <c r="E78" s="92">
        <f>SUM(E71:E77)</f>
        <v>62153.399999999994</v>
      </c>
      <c r="F78" s="109">
        <f>E78/E37</f>
        <v>0.261344198602316</v>
      </c>
      <c r="G78" s="151">
        <f t="shared" si="2"/>
        <v>-0.024225820884978155</v>
      </c>
      <c r="H78" s="133"/>
      <c r="I78" s="234"/>
      <c r="J78" s="234"/>
    </row>
    <row r="79" spans="1:10" ht="4.5" customHeight="1">
      <c r="A79" s="53"/>
      <c r="B79" s="150"/>
      <c r="C79" s="152"/>
      <c r="D79" s="153"/>
      <c r="E79" s="152"/>
      <c r="F79" s="153"/>
      <c r="G79" s="249"/>
      <c r="H79" s="95"/>
      <c r="I79" s="250"/>
      <c r="J79" s="220"/>
    </row>
    <row r="80" spans="1:10" ht="12.75">
      <c r="A80" s="76" t="s">
        <v>128</v>
      </c>
      <c r="B80" s="60"/>
      <c r="C80" s="96">
        <f>SUM(C37-C39-C41-C47-C54-C60-C68-C78)</f>
        <v>4630.999999999978</v>
      </c>
      <c r="D80" s="97">
        <f>C80/C37</f>
        <v>0.019767839931292688</v>
      </c>
      <c r="E80" s="96">
        <f>SUM(E37-E39-E41-E47-E54-E60-E68-E78)</f>
        <v>8118.099999999977</v>
      </c>
      <c r="F80" s="97">
        <f>E80/E37</f>
        <v>0.03413519354811572</v>
      </c>
      <c r="G80" s="112">
        <f>E80/C80-1</f>
        <v>0.7529907147484376</v>
      </c>
      <c r="H80" s="133"/>
      <c r="I80" s="234"/>
      <c r="J80" s="234"/>
    </row>
    <row r="81" spans="1:10" ht="13.5" thickBot="1">
      <c r="A81" s="4"/>
      <c r="B81" s="4"/>
      <c r="C81" s="111"/>
      <c r="D81" s="98"/>
      <c r="E81" s="66"/>
      <c r="F81" s="98"/>
      <c r="G81" s="98"/>
      <c r="H81" s="95"/>
      <c r="I81" s="94"/>
      <c r="J81" s="6"/>
    </row>
    <row r="82" spans="1:10" ht="23.25" thickBot="1">
      <c r="A82" s="4"/>
      <c r="B82" s="4"/>
      <c r="C82" s="111"/>
      <c r="D82" s="184" t="s">
        <v>114</v>
      </c>
      <c r="E82" s="66"/>
      <c r="F82" s="184" t="s">
        <v>114</v>
      </c>
      <c r="G82" s="261" t="s">
        <v>115</v>
      </c>
      <c r="H82" s="95"/>
      <c r="I82" s="251"/>
      <c r="J82" s="251"/>
    </row>
    <row r="83" spans="1:10" ht="12.75">
      <c r="A83" s="187" t="s">
        <v>104</v>
      </c>
      <c r="B83" s="177"/>
      <c r="C83" s="193">
        <f>C8-C37</f>
        <v>7137.399999999994</v>
      </c>
      <c r="D83" s="188">
        <f>C83/C8</f>
        <v>0.029565861442179736</v>
      </c>
      <c r="E83" s="193">
        <f>E8-E37</f>
        <v>13542.699999999983</v>
      </c>
      <c r="F83" s="188">
        <f>E83/E8</f>
        <v>0.05387669788160383</v>
      </c>
      <c r="G83" s="194">
        <f>E83/C83-1</f>
        <v>0.8974276347129198</v>
      </c>
      <c r="H83" s="221"/>
      <c r="I83" s="252"/>
      <c r="J83" s="253"/>
    </row>
    <row r="84" spans="1:10" ht="13.5" thickBot="1">
      <c r="A84" s="189" t="s">
        <v>105</v>
      </c>
      <c r="B84" s="178"/>
      <c r="C84" s="185">
        <v>9161</v>
      </c>
      <c r="D84" s="183"/>
      <c r="E84" s="185">
        <v>7118</v>
      </c>
      <c r="F84" s="186"/>
      <c r="G84" s="262"/>
      <c r="H84" s="254"/>
      <c r="I84" s="255"/>
      <c r="J84" s="255"/>
    </row>
    <row r="85" spans="1:10" ht="13.5" thickBot="1">
      <c r="A85" s="190" t="s">
        <v>106</v>
      </c>
      <c r="B85" s="9"/>
      <c r="C85" s="191">
        <f>C83-C84</f>
        <v>-2023.6000000000058</v>
      </c>
      <c r="D85" s="192"/>
      <c r="E85" s="191">
        <f>E83-E84</f>
        <v>6424.6999999999825</v>
      </c>
      <c r="F85" s="195">
        <f>E85/E8</f>
        <v>0.02555927701861074</v>
      </c>
      <c r="G85" s="263"/>
      <c r="H85" s="221"/>
      <c r="I85" s="227"/>
      <c r="J85" s="253"/>
    </row>
    <row r="86" spans="3:8" ht="12.75">
      <c r="C86" s="14"/>
      <c r="E86" s="14"/>
      <c r="H86" s="72"/>
    </row>
    <row r="87" spans="5:8" ht="12.75">
      <c r="E87" s="14"/>
      <c r="H87" s="72"/>
    </row>
    <row r="88" spans="5:8" ht="12.75">
      <c r="E88" s="14"/>
      <c r="H88" s="72"/>
    </row>
    <row r="89" ht="12.75">
      <c r="E89" s="14"/>
    </row>
    <row r="90" ht="12.75">
      <c r="E90" s="14"/>
    </row>
    <row r="91" ht="12.75">
      <c r="E91" s="72"/>
    </row>
    <row r="92" ht="12.75">
      <c r="E92" s="72"/>
    </row>
    <row r="93" ht="12.75">
      <c r="E93" s="72"/>
    </row>
    <row r="94" ht="12.75">
      <c r="E94" s="72"/>
    </row>
  </sheetData>
  <mergeCells count="1">
    <mergeCell ref="A1:J1"/>
  </mergeCells>
  <printOptions horizontalCentered="1"/>
  <pageMargins left="0.1968503937007874" right="0" top="0.7874015748031497" bottom="0.7874015748031497" header="0.5118110236220472" footer="0.5118110236220472"/>
  <pageSetup horizontalDpi="300" verticalDpi="300" orientation="portrait" paperSize="9" r:id="rId1"/>
  <rowBreaks count="1" manualBreakCount="1">
    <brk id="29" max="255" man="1"/>
  </rowBreaks>
  <ignoredErrors>
    <ignoredError sqref="D15 D23 D28 D47 D54 D60 D68:E68 D78:E78 D8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E49" sqref="E49"/>
    </sheetView>
  </sheetViews>
  <sheetFormatPr defaultColWidth="9.140625" defaultRowHeight="12.75"/>
  <cols>
    <col min="1" max="1" width="34.28125" style="0" customWidth="1"/>
    <col min="2" max="2" width="2.8515625" style="0" customWidth="1"/>
    <col min="3" max="3" width="10.7109375" style="0" customWidth="1"/>
    <col min="4" max="4" width="8.140625" style="0" customWidth="1"/>
    <col min="5" max="5" width="10.8515625" style="0" customWidth="1"/>
    <col min="6" max="6" width="9.28125" style="0" customWidth="1"/>
    <col min="7" max="7" width="9.7109375" style="0" customWidth="1"/>
    <col min="8" max="8" width="7.28125" style="0" customWidth="1"/>
  </cols>
  <sheetData>
    <row r="1" spans="1:6" ht="18.75" thickBot="1">
      <c r="A1" s="8" t="s">
        <v>39</v>
      </c>
      <c r="B1" s="9"/>
      <c r="C1" s="10"/>
      <c r="D1" s="10"/>
      <c r="E1" s="10"/>
      <c r="F1" s="10"/>
    </row>
    <row r="2" spans="1:4" ht="12.75" customHeight="1" thickBot="1">
      <c r="A2" s="5" t="s">
        <v>42</v>
      </c>
      <c r="B2" s="6"/>
      <c r="C2" s="6"/>
      <c r="D2" s="6"/>
    </row>
    <row r="3" spans="1:8" ht="15.75">
      <c r="A3" s="7"/>
      <c r="B3" s="7"/>
      <c r="C3" s="26">
        <v>2009</v>
      </c>
      <c r="D3" s="27" t="s">
        <v>62</v>
      </c>
      <c r="E3" s="28">
        <v>2010</v>
      </c>
      <c r="F3" s="216" t="s">
        <v>62</v>
      </c>
      <c r="G3" s="215"/>
      <c r="H3" s="215"/>
    </row>
    <row r="4" spans="1:8" ht="13.5" thickBot="1">
      <c r="A4" s="4"/>
      <c r="B4" s="4"/>
      <c r="C4" s="30" t="s">
        <v>17</v>
      </c>
      <c r="D4" s="31" t="s">
        <v>71</v>
      </c>
      <c r="E4" s="32" t="s">
        <v>17</v>
      </c>
      <c r="F4" s="217" t="s">
        <v>71</v>
      </c>
      <c r="G4" s="215"/>
      <c r="H4" s="215"/>
    </row>
    <row r="5" spans="7:8" ht="12.75">
      <c r="G5" s="4"/>
      <c r="H5" s="4"/>
    </row>
    <row r="6" spans="1:8" ht="12.75">
      <c r="A6" s="58" t="s">
        <v>79</v>
      </c>
      <c r="C6" s="23">
        <v>72882.5</v>
      </c>
      <c r="D6" s="90">
        <f>C6/C54</f>
        <v>0.1803282663521422</v>
      </c>
      <c r="E6" s="23">
        <v>72097.9</v>
      </c>
      <c r="F6" s="90">
        <f>E6/E54</f>
        <v>0.17724374748938349</v>
      </c>
      <c r="G6" s="201"/>
      <c r="H6" s="200"/>
    </row>
    <row r="7" spans="1:8" ht="12.75">
      <c r="A7" s="54"/>
      <c r="C7" s="68"/>
      <c r="D7" s="128"/>
      <c r="E7" s="68"/>
      <c r="F7" s="128"/>
      <c r="G7" s="201"/>
      <c r="H7" s="200"/>
    </row>
    <row r="8" spans="1:8" ht="12.75">
      <c r="A8" s="58" t="s">
        <v>80</v>
      </c>
      <c r="C8" s="23">
        <v>12144.3</v>
      </c>
      <c r="D8" s="90">
        <f>C8/C54</f>
        <v>0.030047824444281144</v>
      </c>
      <c r="E8" s="23">
        <v>10824.6</v>
      </c>
      <c r="F8" s="90">
        <f>E8/E54</f>
        <v>0.0266109369215134</v>
      </c>
      <c r="G8" s="201"/>
      <c r="H8" s="200"/>
    </row>
    <row r="9" spans="1:8" ht="12.75">
      <c r="A9" s="54"/>
      <c r="C9" s="14"/>
      <c r="D9" s="81"/>
      <c r="E9" s="14"/>
      <c r="F9" s="81"/>
      <c r="G9" s="73"/>
      <c r="H9" s="79"/>
    </row>
    <row r="10" spans="1:8" ht="12.75">
      <c r="A10" s="59" t="s">
        <v>43</v>
      </c>
      <c r="C10" s="15"/>
      <c r="D10" s="79"/>
      <c r="E10" s="15"/>
      <c r="F10" s="79"/>
      <c r="G10" s="73"/>
      <c r="H10" s="79"/>
    </row>
    <row r="11" spans="1:8" ht="12.75">
      <c r="A11" s="52" t="s">
        <v>81</v>
      </c>
      <c r="C11" s="17">
        <v>26707.8</v>
      </c>
      <c r="D11" s="86">
        <f>C11/C54</f>
        <v>0.0660813126893252</v>
      </c>
      <c r="E11" s="272">
        <v>23337.6</v>
      </c>
      <c r="F11" s="86">
        <f>E11/E54</f>
        <v>0.0573725958926437</v>
      </c>
      <c r="G11" s="73"/>
      <c r="H11" s="79"/>
    </row>
    <row r="12" spans="1:8" ht="12.75">
      <c r="A12" s="52" t="s">
        <v>82</v>
      </c>
      <c r="C12" s="19">
        <v>7539.8</v>
      </c>
      <c r="D12" s="87">
        <f>C12/C54</f>
        <v>0.018655219876402177</v>
      </c>
      <c r="E12" s="15">
        <v>8674.1</v>
      </c>
      <c r="F12" s="87">
        <f>E12/E54</f>
        <v>0.02132419931922652</v>
      </c>
      <c r="G12" s="73"/>
      <c r="H12" s="79"/>
    </row>
    <row r="13" spans="1:8" ht="12.75">
      <c r="A13" s="52" t="s">
        <v>83</v>
      </c>
      <c r="C13" s="70">
        <v>244.3</v>
      </c>
      <c r="D13" s="117">
        <f>C13/C54</f>
        <v>0.0006044550539543559</v>
      </c>
      <c r="E13" s="273">
        <v>613.6</v>
      </c>
      <c r="F13" s="117">
        <f>E13/E54</f>
        <v>0.0015084595176764611</v>
      </c>
      <c r="G13" s="73"/>
      <c r="H13" s="79"/>
    </row>
    <row r="14" spans="1:8" ht="12.75">
      <c r="A14" s="53" t="s">
        <v>4</v>
      </c>
      <c r="C14" s="69">
        <f>SUM(C11:C13)</f>
        <v>34491.9</v>
      </c>
      <c r="D14" s="88">
        <f>C14/C54</f>
        <v>0.08534098761968173</v>
      </c>
      <c r="E14" s="274">
        <f>SUM(E11:E13)</f>
        <v>32625.299999999996</v>
      </c>
      <c r="F14" s="88">
        <f>E14/E54</f>
        <v>0.08020525472954668</v>
      </c>
      <c r="G14" s="201"/>
      <c r="H14" s="200"/>
    </row>
    <row r="15" spans="1:8" ht="12.75">
      <c r="A15" s="54"/>
      <c r="C15" s="14"/>
      <c r="D15" s="81"/>
      <c r="E15" s="14"/>
      <c r="F15" s="81"/>
      <c r="G15" s="73"/>
      <c r="H15" s="79"/>
    </row>
    <row r="16" spans="1:8" ht="12.75">
      <c r="A16" s="59" t="s">
        <v>44</v>
      </c>
      <c r="C16" s="15"/>
      <c r="D16" s="79"/>
      <c r="E16" s="15"/>
      <c r="F16" s="79"/>
      <c r="G16" s="73"/>
      <c r="H16" s="79"/>
    </row>
    <row r="17" spans="1:8" ht="12.75">
      <c r="A17" s="52" t="s">
        <v>68</v>
      </c>
      <c r="C17" s="17">
        <v>107026.2</v>
      </c>
      <c r="D17" s="86">
        <f>C17/C54</f>
        <v>0.26480772613806663</v>
      </c>
      <c r="E17" s="272">
        <v>106644.2</v>
      </c>
      <c r="F17" s="86">
        <f>E17/E54</f>
        <v>0.26217154252769237</v>
      </c>
      <c r="G17" s="73"/>
      <c r="H17" s="79"/>
    </row>
    <row r="18" spans="1:8" ht="12.75">
      <c r="A18" s="52" t="s">
        <v>78</v>
      </c>
      <c r="C18" s="19">
        <v>4478.6</v>
      </c>
      <c r="D18" s="87">
        <f>C18/C54</f>
        <v>0.011081098668194754</v>
      </c>
      <c r="E18" s="15">
        <v>4442.5</v>
      </c>
      <c r="F18" s="87">
        <f>E18/E54</f>
        <v>0.010921335409513818</v>
      </c>
      <c r="G18" s="73"/>
      <c r="H18" s="79"/>
    </row>
    <row r="19" spans="1:8" ht="12.75">
      <c r="A19" s="52" t="s">
        <v>40</v>
      </c>
      <c r="C19" s="19">
        <v>1363.3</v>
      </c>
      <c r="D19" s="87">
        <f>C19/C54</f>
        <v>0.0033731214697338245</v>
      </c>
      <c r="E19" s="15">
        <v>1389.9</v>
      </c>
      <c r="F19" s="87">
        <f>E19/E54</f>
        <v>0.003416896811633822</v>
      </c>
      <c r="G19" s="73"/>
      <c r="H19" s="79"/>
    </row>
    <row r="20" spans="1:8" ht="12.75">
      <c r="A20" s="52" t="s">
        <v>41</v>
      </c>
      <c r="C20" s="19">
        <v>1700.3</v>
      </c>
      <c r="D20" s="87">
        <f>C20/C54</f>
        <v>0.004206937897006104</v>
      </c>
      <c r="E20" s="15">
        <v>2330.8</v>
      </c>
      <c r="F20" s="87">
        <f>E20/E54</f>
        <v>0.005729982796284706</v>
      </c>
      <c r="G20" s="73"/>
      <c r="H20" s="79"/>
    </row>
    <row r="21" spans="1:8" ht="12.75">
      <c r="A21" s="52" t="s">
        <v>77</v>
      </c>
      <c r="C21" s="70">
        <v>2186.7</v>
      </c>
      <c r="D21" s="117">
        <f>C21/C54</f>
        <v>0.005410404692926688</v>
      </c>
      <c r="E21" s="273">
        <v>2038.2</v>
      </c>
      <c r="F21" s="117">
        <f>E21/E54</f>
        <v>0.005010661976740814</v>
      </c>
      <c r="G21" s="73"/>
      <c r="H21" s="79"/>
    </row>
    <row r="22" spans="1:8" ht="12.75">
      <c r="A22" s="53" t="s">
        <v>4</v>
      </c>
      <c r="C22" s="69">
        <f>SUM(C17:C21)</f>
        <v>116755.1</v>
      </c>
      <c r="D22" s="88">
        <f>C22/C54</f>
        <v>0.288879288865928</v>
      </c>
      <c r="E22" s="69">
        <f>SUM(E17:E21)</f>
        <v>116845.59999999999</v>
      </c>
      <c r="F22" s="88">
        <f>E22/E54</f>
        <v>0.28725041952186553</v>
      </c>
      <c r="G22" s="201"/>
      <c r="H22" s="200"/>
    </row>
    <row r="23" spans="1:8" ht="12.75">
      <c r="A23" s="54"/>
      <c r="C23" s="14"/>
      <c r="D23" s="81"/>
      <c r="E23" s="14"/>
      <c r="F23" s="81"/>
      <c r="G23" s="73"/>
      <c r="H23" s="79"/>
    </row>
    <row r="24" spans="1:8" ht="12.75">
      <c r="A24" s="59" t="s">
        <v>45</v>
      </c>
      <c r="C24" s="15"/>
      <c r="D24" s="79"/>
      <c r="E24" s="15"/>
      <c r="F24" s="79"/>
      <c r="G24" s="73"/>
      <c r="H24" s="79"/>
    </row>
    <row r="25" spans="1:8" ht="12.75">
      <c r="A25" s="52" t="s">
        <v>46</v>
      </c>
      <c r="C25" s="17">
        <v>13718.5</v>
      </c>
      <c r="D25" s="86">
        <f>C25/C54</f>
        <v>0.03394276159505866</v>
      </c>
      <c r="E25" s="272">
        <v>13105.9</v>
      </c>
      <c r="F25" s="86">
        <f>E25/E54</f>
        <v>0.032219230105469246</v>
      </c>
      <c r="G25" s="73"/>
      <c r="H25" s="79"/>
    </row>
    <row r="26" spans="1:8" ht="12.75">
      <c r="A26" s="52" t="s">
        <v>47</v>
      </c>
      <c r="C26" s="19">
        <v>5729.7</v>
      </c>
      <c r="D26" s="87">
        <f>C26/C54</f>
        <v>0.014176611226534066</v>
      </c>
      <c r="E26" s="15">
        <v>5422.3</v>
      </c>
      <c r="F26" s="87">
        <f>E26/E54</f>
        <v>0.013330052220823134</v>
      </c>
      <c r="G26" s="73"/>
      <c r="H26" s="79"/>
    </row>
    <row r="27" spans="1:8" ht="12.75">
      <c r="A27" s="52" t="s">
        <v>130</v>
      </c>
      <c r="C27" s="70">
        <v>4065.7</v>
      </c>
      <c r="D27" s="117">
        <f>C27/C54</f>
        <v>0.010059487977332068</v>
      </c>
      <c r="E27" s="273">
        <v>1025.3</v>
      </c>
      <c r="F27" s="117">
        <f>E27/E54</f>
        <v>0.002520572919611596</v>
      </c>
      <c r="G27" s="73"/>
      <c r="H27" s="79"/>
    </row>
    <row r="28" spans="1:8" ht="12.75">
      <c r="A28" s="53" t="s">
        <v>4</v>
      </c>
      <c r="C28" s="69">
        <f>SUM(C25:C27)</f>
        <v>23513.9</v>
      </c>
      <c r="D28" s="88">
        <f>C28/C54</f>
        <v>0.0581788607989248</v>
      </c>
      <c r="E28" s="69">
        <f>SUM(E25:E27)</f>
        <v>19553.5</v>
      </c>
      <c r="F28" s="88">
        <f>E28/E54</f>
        <v>0.04806985524590398</v>
      </c>
      <c r="G28" s="201"/>
      <c r="H28" s="200"/>
    </row>
    <row r="29" spans="1:8" ht="12.75">
      <c r="A29" s="54"/>
      <c r="C29" s="14"/>
      <c r="D29" s="81"/>
      <c r="E29" s="14"/>
      <c r="F29" s="81"/>
      <c r="G29" s="73"/>
      <c r="H29" s="79"/>
    </row>
    <row r="30" spans="1:8" ht="12.75">
      <c r="A30" s="59" t="s">
        <v>48</v>
      </c>
      <c r="C30" s="15"/>
      <c r="D30" s="79"/>
      <c r="E30" s="15"/>
      <c r="F30" s="79"/>
      <c r="G30" s="73"/>
      <c r="H30" s="79"/>
    </row>
    <row r="31" spans="1:8" ht="12.75">
      <c r="A31" s="52" t="s">
        <v>67</v>
      </c>
      <c r="C31" s="17">
        <v>7218.9</v>
      </c>
      <c r="D31" s="86">
        <f>C31/C54</f>
        <v>0.017861238595952105</v>
      </c>
      <c r="E31" s="272">
        <v>7303.4</v>
      </c>
      <c r="F31" s="86">
        <f>E31/E54</f>
        <v>0.01795450332692025</v>
      </c>
      <c r="G31" s="73"/>
      <c r="H31" s="79"/>
    </row>
    <row r="32" spans="1:8" ht="12.75">
      <c r="A32" s="52" t="s">
        <v>49</v>
      </c>
      <c r="C32" s="19">
        <v>5905.9</v>
      </c>
      <c r="D32" s="87">
        <f>C32/C54</f>
        <v>0.014612571032128653</v>
      </c>
      <c r="E32" s="15">
        <v>5535.3</v>
      </c>
      <c r="F32" s="87">
        <f>E32/E54</f>
        <v>0.013607848709573852</v>
      </c>
      <c r="G32" s="73"/>
      <c r="H32" s="79"/>
    </row>
    <row r="33" spans="1:8" ht="12.75">
      <c r="A33" s="52" t="s">
        <v>50</v>
      </c>
      <c r="C33" s="19">
        <v>2291</v>
      </c>
      <c r="D33" s="87">
        <f>C33/C54</f>
        <v>0.0056684671658183755</v>
      </c>
      <c r="E33" s="15">
        <v>2256.4</v>
      </c>
      <c r="F33" s="87">
        <f>E33/E54</f>
        <v>0.005547079621390429</v>
      </c>
      <c r="G33" s="73"/>
      <c r="H33" s="79"/>
    </row>
    <row r="34" spans="1:8" ht="12.75">
      <c r="A34" s="52" t="s">
        <v>84</v>
      </c>
      <c r="C34" s="19">
        <v>1994.5</v>
      </c>
      <c r="D34" s="87">
        <f>C34/C54</f>
        <v>0.0049348571637820825</v>
      </c>
      <c r="E34" s="15">
        <v>2248.8</v>
      </c>
      <c r="F34" s="87">
        <f>E34/E54</f>
        <v>0.005528395963739938</v>
      </c>
      <c r="G34" s="73"/>
      <c r="H34" s="79"/>
    </row>
    <row r="35" spans="1:8" ht="12.75">
      <c r="A35" s="52" t="s">
        <v>11</v>
      </c>
      <c r="C35" s="70">
        <v>6347.6</v>
      </c>
      <c r="D35" s="117">
        <f>C35/C54</f>
        <v>0.015705439625381373</v>
      </c>
      <c r="E35" s="273">
        <v>8043.4</v>
      </c>
      <c r="F35" s="117">
        <f>E35/E54</f>
        <v>0.01977370157183645</v>
      </c>
      <c r="G35" s="73"/>
      <c r="H35" s="79"/>
    </row>
    <row r="36" spans="1:8" ht="12.75">
      <c r="A36" s="53" t="s">
        <v>4</v>
      </c>
      <c r="C36" s="69">
        <f>SUM(C31:C35)</f>
        <v>23757.9</v>
      </c>
      <c r="D36" s="88">
        <f>C36/C54</f>
        <v>0.05878257358306259</v>
      </c>
      <c r="E36" s="69">
        <f>SUM(E31:E35)</f>
        <v>25387.300000000003</v>
      </c>
      <c r="F36" s="88">
        <f>E36/E54</f>
        <v>0.06241152919346093</v>
      </c>
      <c r="G36" s="201"/>
      <c r="H36" s="200"/>
    </row>
    <row r="37" spans="1:8" ht="12.75">
      <c r="A37" s="54"/>
      <c r="C37" s="14"/>
      <c r="D37" s="81"/>
      <c r="E37" s="14"/>
      <c r="F37" s="81"/>
      <c r="G37" s="73"/>
      <c r="H37" s="79"/>
    </row>
    <row r="38" spans="1:8" ht="12.75">
      <c r="A38" s="59" t="s">
        <v>51</v>
      </c>
      <c r="C38" s="15"/>
      <c r="D38" s="79"/>
      <c r="E38" s="15"/>
      <c r="F38" s="79"/>
      <c r="G38" s="73"/>
      <c r="H38" s="79"/>
    </row>
    <row r="39" spans="1:8" ht="12.75">
      <c r="A39" s="52" t="s">
        <v>52</v>
      </c>
      <c r="C39" s="206">
        <v>26763.9</v>
      </c>
      <c r="D39" s="86">
        <f>C39/C54</f>
        <v>0.06622011714502245</v>
      </c>
      <c r="E39" s="272">
        <v>39700.4</v>
      </c>
      <c r="F39" s="86">
        <f>E39/E54</f>
        <v>0.09759851081415022</v>
      </c>
      <c r="G39" s="73"/>
      <c r="H39" s="79"/>
    </row>
    <row r="40" spans="1:8" ht="12.75">
      <c r="A40" s="52" t="s">
        <v>66</v>
      </c>
      <c r="C40" s="207">
        <v>11754.8</v>
      </c>
      <c r="D40" s="87">
        <f>C40/C54</f>
        <v>0.02908411079911036</v>
      </c>
      <c r="E40" s="15">
        <v>11119.1</v>
      </c>
      <c r="F40" s="87">
        <f>E40/E54</f>
        <v>0.027334928655469912</v>
      </c>
      <c r="G40" s="73"/>
      <c r="H40" s="79"/>
    </row>
    <row r="41" spans="1:8" ht="12.75">
      <c r="A41" s="52" t="s">
        <v>53</v>
      </c>
      <c r="C41" s="207">
        <v>6163.1</v>
      </c>
      <c r="D41" s="87">
        <f>C41/C54</f>
        <v>0.015248943688195214</v>
      </c>
      <c r="E41" s="15">
        <v>5636</v>
      </c>
      <c r="F41" s="87">
        <f>E41/E54</f>
        <v>0.013855407173442854</v>
      </c>
      <c r="G41" s="73"/>
      <c r="H41" s="79"/>
    </row>
    <row r="42" spans="1:8" ht="12.75">
      <c r="A42" s="52" t="s">
        <v>54</v>
      </c>
      <c r="C42" s="207">
        <v>32507.7</v>
      </c>
      <c r="D42" s="87">
        <f>C42/C54</f>
        <v>0.08043161505293497</v>
      </c>
      <c r="E42" s="15">
        <v>16561.9</v>
      </c>
      <c r="F42" s="87">
        <f>E42/E54</f>
        <v>0.040715377584429245</v>
      </c>
      <c r="G42" s="73"/>
      <c r="H42" s="79"/>
    </row>
    <row r="43" spans="1:8" ht="12.75">
      <c r="A43" s="52" t="s">
        <v>131</v>
      </c>
      <c r="C43" s="207">
        <v>12381</v>
      </c>
      <c r="D43" s="87">
        <f>C43/C54</f>
        <v>0.030633475329549242</v>
      </c>
      <c r="E43" s="15">
        <v>19074.1</v>
      </c>
      <c r="F43" s="87">
        <f>E43/E54</f>
        <v>0.046891309788319076</v>
      </c>
      <c r="G43" s="73"/>
      <c r="H43" s="79"/>
    </row>
    <row r="44" spans="1:8" ht="12.75">
      <c r="A44" s="52" t="s">
        <v>55</v>
      </c>
      <c r="C44" s="207">
        <v>4177.1</v>
      </c>
      <c r="D44" s="87">
        <f>C44/C54</f>
        <v>0.010335117502549078</v>
      </c>
      <c r="E44" s="15">
        <v>3339.6</v>
      </c>
      <c r="F44" s="87">
        <f>E44/E54</f>
        <v>0.008209992511786684</v>
      </c>
      <c r="G44" s="73"/>
      <c r="H44" s="79"/>
    </row>
    <row r="45" spans="1:8" ht="12.75">
      <c r="A45" s="52" t="s">
        <v>76</v>
      </c>
      <c r="C45" s="208">
        <v>3764.7</v>
      </c>
      <c r="D45" s="117">
        <f>C45/C54</f>
        <v>0.009314743928047332</v>
      </c>
      <c r="E45" s="273">
        <v>2883.7</v>
      </c>
      <c r="F45" s="117">
        <f>E45/E54</f>
        <v>0.007089218890357905</v>
      </c>
      <c r="G45" s="73"/>
      <c r="H45" s="79"/>
    </row>
    <row r="46" spans="1:8" ht="12.75">
      <c r="A46" s="53" t="s">
        <v>4</v>
      </c>
      <c r="C46" s="71">
        <f>SUM(C39:C45)</f>
        <v>97512.3</v>
      </c>
      <c r="D46" s="88">
        <f>C46/C54</f>
        <v>0.24126812344540866</v>
      </c>
      <c r="E46" s="71">
        <f>SUM(E39:E45)</f>
        <v>98314.8</v>
      </c>
      <c r="F46" s="88">
        <f>E46/E54</f>
        <v>0.2416947454179559</v>
      </c>
      <c r="G46" s="201"/>
      <c r="H46" s="200"/>
    </row>
    <row r="47" spans="1:8" ht="12.75">
      <c r="A47" s="54"/>
      <c r="C47" s="14"/>
      <c r="D47" s="81"/>
      <c r="E47" s="14"/>
      <c r="F47" s="81"/>
      <c r="G47" s="73"/>
      <c r="H47" s="79"/>
    </row>
    <row r="48" spans="1:8" ht="12.75">
      <c r="A48" s="59" t="s">
        <v>119</v>
      </c>
      <c r="C48" s="23">
        <v>8645.4</v>
      </c>
      <c r="D48" s="90">
        <f>C48/C54</f>
        <v>0.021390731573708504</v>
      </c>
      <c r="E48" s="23">
        <v>8118.1</v>
      </c>
      <c r="F48" s="90">
        <f>E48/E54</f>
        <v>0.019957342259532725</v>
      </c>
      <c r="G48" s="201"/>
      <c r="H48" s="200"/>
    </row>
    <row r="49" spans="1:8" ht="12.75">
      <c r="A49" s="57" t="s">
        <v>118</v>
      </c>
      <c r="C49" s="199"/>
      <c r="D49" s="200"/>
      <c r="E49" s="199"/>
      <c r="F49" s="200"/>
      <c r="G49" s="201"/>
      <c r="H49" s="200"/>
    </row>
    <row r="50" spans="1:8" ht="12.75">
      <c r="A50" s="210"/>
      <c r="C50" s="199"/>
      <c r="D50" s="200"/>
      <c r="E50" s="199"/>
      <c r="F50" s="200"/>
      <c r="G50" s="201"/>
      <c r="H50" s="200"/>
    </row>
    <row r="51" spans="1:8" ht="12.75">
      <c r="A51" s="59" t="s">
        <v>137</v>
      </c>
      <c r="C51" s="211">
        <v>2909.7</v>
      </c>
      <c r="D51" s="212"/>
      <c r="E51" s="211">
        <v>1725.9</v>
      </c>
      <c r="F51" s="212"/>
      <c r="G51" s="201"/>
      <c r="H51" s="200"/>
    </row>
    <row r="52" spans="1:8" ht="12.75">
      <c r="A52" s="57" t="s">
        <v>138</v>
      </c>
      <c r="C52" s="69">
        <v>11552.7</v>
      </c>
      <c r="D52" s="88"/>
      <c r="E52" s="69">
        <v>21279.6</v>
      </c>
      <c r="F52" s="88"/>
      <c r="G52" s="201"/>
      <c r="H52" s="200"/>
    </row>
    <row r="53" spans="1:8" ht="12.75">
      <c r="A53" s="54"/>
      <c r="C53" s="14"/>
      <c r="D53" s="81"/>
      <c r="E53" s="14"/>
      <c r="F53" s="81"/>
      <c r="G53" s="73"/>
      <c r="H53" s="79"/>
    </row>
    <row r="54" spans="1:8" ht="15">
      <c r="A54" s="61" t="s">
        <v>38</v>
      </c>
      <c r="C54" s="213">
        <f>SUM(C48+C46+C36+C28+C22+C14+C8+C6+C51+C52)</f>
        <v>404165.7</v>
      </c>
      <c r="D54" s="90">
        <f>SUM(D48+D46+D36+D28+D22+D14+D8+D6)</f>
        <v>0.9642166566831377</v>
      </c>
      <c r="E54" s="67">
        <f>SUM(E48+E46+E36+E28+E22+E14+E8+E6+E51+E52)</f>
        <v>406772.6</v>
      </c>
      <c r="F54" s="90">
        <f>SUM(F48+F46+F36+F28+F22+F14+F8+F6)</f>
        <v>0.9434438307791626</v>
      </c>
      <c r="G54" s="201"/>
      <c r="H54" s="200"/>
    </row>
    <row r="55" spans="1:8" ht="12.75">
      <c r="A55" s="54"/>
      <c r="C55" s="14"/>
      <c r="D55" s="81"/>
      <c r="E55" s="14"/>
      <c r="F55" s="80"/>
      <c r="G55" s="15"/>
      <c r="H55" s="83"/>
    </row>
    <row r="56" spans="3:8" ht="12.75">
      <c r="C56" s="14"/>
      <c r="D56" s="81"/>
      <c r="E56" s="14"/>
      <c r="F56" s="80"/>
      <c r="G56" s="15"/>
      <c r="H56" s="83"/>
    </row>
    <row r="57" spans="3:8" ht="12.75">
      <c r="C57" s="14"/>
      <c r="D57" s="81"/>
      <c r="E57" s="14"/>
      <c r="F57" s="80"/>
      <c r="G57" s="15"/>
      <c r="H57" s="83"/>
    </row>
    <row r="58" spans="3:8" ht="12.75">
      <c r="C58" s="14"/>
      <c r="D58" s="81"/>
      <c r="E58" s="14"/>
      <c r="F58" s="80"/>
      <c r="G58" s="15"/>
      <c r="H58" s="83"/>
    </row>
    <row r="59" spans="3:8" ht="12.75">
      <c r="C59" s="14"/>
      <c r="D59" s="81"/>
      <c r="E59" s="14"/>
      <c r="F59" s="80"/>
      <c r="G59" s="15"/>
      <c r="H59" s="83"/>
    </row>
    <row r="60" spans="3:8" ht="12.75">
      <c r="C60" s="14"/>
      <c r="D60" s="81"/>
      <c r="E60" s="14"/>
      <c r="F60" s="80"/>
      <c r="G60" s="14"/>
      <c r="H60" s="80"/>
    </row>
    <row r="61" spans="3:8" ht="12.75">
      <c r="C61" s="14"/>
      <c r="D61" s="81"/>
      <c r="E61" s="14"/>
      <c r="F61" s="80"/>
      <c r="H61" s="80"/>
    </row>
    <row r="62" spans="3:8" ht="12.75">
      <c r="C62" s="14"/>
      <c r="D62" s="81"/>
      <c r="E62" s="14"/>
      <c r="F62" s="80"/>
      <c r="H62" s="80"/>
    </row>
    <row r="63" spans="3:8" ht="12.75">
      <c r="C63" s="14"/>
      <c r="D63" s="81"/>
      <c r="E63" s="14"/>
      <c r="F63" s="80"/>
      <c r="H63" s="80"/>
    </row>
    <row r="64" spans="4:8" ht="12.75">
      <c r="D64" s="81"/>
      <c r="E64" s="14"/>
      <c r="F64" s="80"/>
      <c r="H64" s="80"/>
    </row>
    <row r="65" spans="4:8" ht="12.75">
      <c r="D65" s="48"/>
      <c r="F65" s="80"/>
      <c r="H65" s="80"/>
    </row>
    <row r="66" spans="6:8" ht="12.75">
      <c r="F66" s="80"/>
      <c r="H66" s="80"/>
    </row>
    <row r="67" ht="12.75">
      <c r="F67" s="80"/>
    </row>
    <row r="68" ht="12.75">
      <c r="F68" s="80"/>
    </row>
    <row r="69" ht="12.75">
      <c r="F69" s="80"/>
    </row>
    <row r="70" ht="12.75">
      <c r="F70" s="80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Městský úřad</cp:lastModifiedBy>
  <cp:lastPrinted>2011-03-28T08:21:46Z</cp:lastPrinted>
  <dcterms:created xsi:type="dcterms:W3CDTF">2007-11-20T07:12:19Z</dcterms:created>
  <dcterms:modified xsi:type="dcterms:W3CDTF">2011-03-28T09:13:13Z</dcterms:modified>
  <cp:category/>
  <cp:version/>
  <cp:contentType/>
  <cp:contentStatus/>
</cp:coreProperties>
</file>